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19_03 - III-38710  - op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'2019_03 - III-38710  - op...'!$C$88:$K$379</definedName>
    <definedName name="_xlnm.Print_Area" localSheetId="1">'2019_03 - III-38710  - op...'!$C$4:$J$37,'2019_03 - III-38710  - op...'!$C$43:$J$72,'2019_03 - III-38710  - op...'!$C$78:$K$379</definedName>
    <definedName name="_xlnm.Print_Titles" localSheetId="1">'2019_03 - III-38710  - op...'!$88:$88</definedName>
    <definedName name="_xlnm.Print_Area" localSheetId="2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378"/>
  <c r="BH378"/>
  <c r="BG378"/>
  <c r="BF378"/>
  <c r="T378"/>
  <c r="R378"/>
  <c r="P378"/>
  <c r="BI376"/>
  <c r="BH376"/>
  <c r="BG376"/>
  <c r="BF376"/>
  <c r="T376"/>
  <c r="R376"/>
  <c r="P376"/>
  <c r="BI368"/>
  <c r="BH368"/>
  <c r="BG368"/>
  <c r="BF368"/>
  <c r="T368"/>
  <c r="R368"/>
  <c r="P368"/>
  <c r="BI366"/>
  <c r="BH366"/>
  <c r="BG366"/>
  <c r="BF366"/>
  <c r="T366"/>
  <c r="R366"/>
  <c r="P366"/>
  <c r="BI362"/>
  <c r="BH362"/>
  <c r="BG362"/>
  <c r="BF362"/>
  <c r="T362"/>
  <c r="R362"/>
  <c r="P362"/>
  <c r="BI360"/>
  <c r="BH360"/>
  <c r="BG360"/>
  <c r="BF360"/>
  <c r="T360"/>
  <c r="R360"/>
  <c r="P360"/>
  <c r="BI355"/>
  <c r="BH355"/>
  <c r="BG355"/>
  <c r="BF355"/>
  <c r="T355"/>
  <c r="R355"/>
  <c r="P355"/>
  <c r="BI353"/>
  <c r="BH353"/>
  <c r="BG353"/>
  <c r="BF353"/>
  <c r="T353"/>
  <c r="R353"/>
  <c r="P353"/>
  <c r="BI346"/>
  <c r="BH346"/>
  <c r="BG346"/>
  <c r="BF346"/>
  <c r="T346"/>
  <c r="R346"/>
  <c r="P346"/>
  <c r="BI344"/>
  <c r="BH344"/>
  <c r="BG344"/>
  <c r="BF344"/>
  <c r="T344"/>
  <c r="R344"/>
  <c r="P344"/>
  <c r="BI339"/>
  <c r="BH339"/>
  <c r="BG339"/>
  <c r="BF339"/>
  <c r="T339"/>
  <c r="R339"/>
  <c r="P339"/>
  <c r="BI337"/>
  <c r="BH337"/>
  <c r="BG337"/>
  <c r="BF337"/>
  <c r="T337"/>
  <c r="R337"/>
  <c r="P337"/>
  <c r="BI333"/>
  <c r="BH333"/>
  <c r="BG333"/>
  <c r="BF333"/>
  <c r="T333"/>
  <c r="R333"/>
  <c r="P333"/>
  <c r="BI329"/>
  <c r="BH329"/>
  <c r="BG329"/>
  <c r="BF329"/>
  <c r="T329"/>
  <c r="T328"/>
  <c r="R329"/>
  <c r="R328"/>
  <c r="P329"/>
  <c r="P328"/>
  <c r="BI326"/>
  <c r="BH326"/>
  <c r="BG326"/>
  <c r="BF326"/>
  <c r="T326"/>
  <c r="R326"/>
  <c r="P326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5"/>
  <c r="BH315"/>
  <c r="BG315"/>
  <c r="BF315"/>
  <c r="T315"/>
  <c r="T314"/>
  <c r="R315"/>
  <c r="R314"/>
  <c r="P315"/>
  <c r="P314"/>
  <c r="BI307"/>
  <c r="BH307"/>
  <c r="BG307"/>
  <c r="BF307"/>
  <c r="T307"/>
  <c r="T306"/>
  <c r="T305"/>
  <c r="R307"/>
  <c r="R306"/>
  <c r="R305"/>
  <c r="P307"/>
  <c r="P306"/>
  <c r="P305"/>
  <c r="BI300"/>
  <c r="BH300"/>
  <c r="BG300"/>
  <c r="BF300"/>
  <c r="T300"/>
  <c r="T299"/>
  <c r="R300"/>
  <c r="R299"/>
  <c r="P300"/>
  <c r="P299"/>
  <c r="BI294"/>
  <c r="BH294"/>
  <c r="BG294"/>
  <c r="BF294"/>
  <c r="T294"/>
  <c r="R294"/>
  <c r="P294"/>
  <c r="BI281"/>
  <c r="BH281"/>
  <c r="BG281"/>
  <c r="BF281"/>
  <c r="T281"/>
  <c r="R281"/>
  <c r="P281"/>
  <c r="BI275"/>
  <c r="BH275"/>
  <c r="BG275"/>
  <c r="BF275"/>
  <c r="T275"/>
  <c r="R275"/>
  <c r="P275"/>
  <c r="BI271"/>
  <c r="BH271"/>
  <c r="BG271"/>
  <c r="BF271"/>
  <c r="T271"/>
  <c r="R271"/>
  <c r="P271"/>
  <c r="BI262"/>
  <c r="BH262"/>
  <c r="BG262"/>
  <c r="BF262"/>
  <c r="T262"/>
  <c r="R262"/>
  <c r="P262"/>
  <c r="BI257"/>
  <c r="BH257"/>
  <c r="BG257"/>
  <c r="BF257"/>
  <c r="T257"/>
  <c r="R257"/>
  <c r="P257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5"/>
  <c r="BH225"/>
  <c r="BG225"/>
  <c r="BF225"/>
  <c r="T225"/>
  <c r="R225"/>
  <c r="P225"/>
  <c r="BI221"/>
  <c r="BH221"/>
  <c r="BG221"/>
  <c r="BF221"/>
  <c r="T221"/>
  <c r="R221"/>
  <c r="P221"/>
  <c r="BI216"/>
  <c r="BH216"/>
  <c r="BG216"/>
  <c r="BF216"/>
  <c r="T216"/>
  <c r="R216"/>
  <c r="P216"/>
  <c r="BI214"/>
  <c r="BH214"/>
  <c r="BG214"/>
  <c r="BF214"/>
  <c r="T214"/>
  <c r="R214"/>
  <c r="P214"/>
  <c r="BI199"/>
  <c r="BH199"/>
  <c r="BG199"/>
  <c r="BF199"/>
  <c r="T199"/>
  <c r="R199"/>
  <c r="P199"/>
  <c r="BI183"/>
  <c r="BH183"/>
  <c r="BG183"/>
  <c r="BF183"/>
  <c r="T183"/>
  <c r="R183"/>
  <c r="P183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6"/>
  <c r="BH166"/>
  <c r="BG166"/>
  <c r="BF166"/>
  <c r="T166"/>
  <c r="R166"/>
  <c r="P166"/>
  <c r="BI156"/>
  <c r="BH156"/>
  <c r="BG156"/>
  <c r="BF156"/>
  <c r="T156"/>
  <c r="R156"/>
  <c r="P156"/>
  <c r="BI152"/>
  <c r="BH152"/>
  <c r="BG152"/>
  <c r="BF152"/>
  <c r="T152"/>
  <c r="R152"/>
  <c r="P152"/>
  <c r="BI145"/>
  <c r="BH145"/>
  <c r="BG145"/>
  <c r="BF145"/>
  <c r="T145"/>
  <c r="R145"/>
  <c r="P145"/>
  <c r="BI141"/>
  <c r="BH141"/>
  <c r="BG141"/>
  <c r="BF141"/>
  <c r="T141"/>
  <c r="R141"/>
  <c r="P141"/>
  <c r="BI136"/>
  <c r="BH136"/>
  <c r="BG136"/>
  <c r="BF136"/>
  <c r="T136"/>
  <c r="R136"/>
  <c r="P136"/>
  <c r="BI129"/>
  <c r="BH129"/>
  <c r="BG129"/>
  <c r="BF129"/>
  <c r="T129"/>
  <c r="R129"/>
  <c r="P129"/>
  <c r="BI124"/>
  <c r="BH124"/>
  <c r="BG124"/>
  <c r="BF124"/>
  <c r="T124"/>
  <c r="R124"/>
  <c r="P124"/>
  <c r="BI119"/>
  <c r="BH119"/>
  <c r="BG119"/>
  <c r="BF119"/>
  <c r="T119"/>
  <c r="R119"/>
  <c r="P119"/>
  <c r="BI114"/>
  <c r="BH114"/>
  <c r="BG114"/>
  <c r="BF114"/>
  <c r="T114"/>
  <c r="R114"/>
  <c r="P114"/>
  <c r="BI109"/>
  <c r="BH109"/>
  <c r="BG109"/>
  <c r="BF109"/>
  <c r="T109"/>
  <c r="R109"/>
  <c r="P109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BI92"/>
  <c r="BH92"/>
  <c r="BG92"/>
  <c r="BF92"/>
  <c r="T92"/>
  <c r="R92"/>
  <c r="P92"/>
  <c r="J86"/>
  <c r="F85"/>
  <c r="F83"/>
  <c r="E81"/>
  <c r="J51"/>
  <c r="F50"/>
  <c r="F48"/>
  <c r="E46"/>
  <c r="J19"/>
  <c r="E19"/>
  <c r="J85"/>
  <c r="J18"/>
  <c r="J16"/>
  <c r="E16"/>
  <c r="F51"/>
  <c r="J15"/>
  <c r="J10"/>
  <c r="J48"/>
  <c i="1" r="L50"/>
  <c r="AM50"/>
  <c r="AM49"/>
  <c r="L49"/>
  <c r="AM47"/>
  <c r="L47"/>
  <c r="L45"/>
  <c r="L44"/>
  <c i="2" r="BK156"/>
  <c i="1" r="AS54"/>
  <c i="2" r="J337"/>
  <c r="BK119"/>
  <c r="BK339"/>
  <c r="BK234"/>
  <c r="J366"/>
  <c r="J257"/>
  <c r="J166"/>
  <c r="BK376"/>
  <c r="J229"/>
  <c r="J362"/>
  <c r="J281"/>
  <c r="BK114"/>
  <c r="J333"/>
  <c r="BK221"/>
  <c r="BK360"/>
  <c r="J326"/>
  <c r="BK315"/>
  <c r="BK275"/>
  <c r="J199"/>
  <c r="J92"/>
  <c r="BK333"/>
  <c r="J221"/>
  <c r="BK104"/>
  <c r="J294"/>
  <c r="J225"/>
  <c r="J275"/>
  <c r="J152"/>
  <c r="BK166"/>
  <c r="J378"/>
  <c r="BK329"/>
  <c r="BK141"/>
  <c r="BK321"/>
  <c r="J214"/>
  <c r="J321"/>
  <c r="J183"/>
  <c r="J136"/>
  <c r="BK183"/>
  <c r="BK368"/>
  <c r="BK326"/>
  <c r="BK216"/>
  <c r="BK257"/>
  <c r="J170"/>
  <c r="BK353"/>
  <c r="BK199"/>
  <c r="BK124"/>
  <c r="J339"/>
  <c r="BK214"/>
  <c r="BK337"/>
  <c r="J216"/>
  <c r="BK378"/>
  <c r="BK262"/>
  <c r="J145"/>
  <c r="J360"/>
  <c r="BK323"/>
  <c r="J307"/>
  <c r="J271"/>
  <c r="BK170"/>
  <c r="BK152"/>
  <c r="J376"/>
  <c r="BK174"/>
  <c r="J346"/>
  <c r="BK241"/>
  <c r="J119"/>
  <c r="BK319"/>
  <c r="J241"/>
  <c r="J262"/>
  <c r="J104"/>
  <c r="BK344"/>
  <c r="BK178"/>
  <c r="J353"/>
  <c r="BK229"/>
  <c r="J355"/>
  <c r="J234"/>
  <c r="J100"/>
  <c r="BK136"/>
  <c r="BK366"/>
  <c r="J245"/>
  <c r="J95"/>
  <c r="J323"/>
  <c r="BK95"/>
  <c r="BK307"/>
  <c r="J141"/>
  <c r="BK355"/>
  <c r="BK300"/>
  <c r="BK129"/>
  <c r="J315"/>
  <c r="J239"/>
  <c r="BK281"/>
  <c r="J174"/>
  <c r="J129"/>
  <c r="J344"/>
  <c r="J319"/>
  <c r="J300"/>
  <c r="BK225"/>
  <c r="J109"/>
  <c r="BK346"/>
  <c r="BK294"/>
  <c r="J124"/>
  <c r="J329"/>
  <c r="BK92"/>
  <c r="BK362"/>
  <c r="J178"/>
  <c r="J114"/>
  <c r="BK145"/>
  <c r="J368"/>
  <c r="BK239"/>
  <c r="BK109"/>
  <c r="BK245"/>
  <c r="BK100"/>
  <c r="BK271"/>
  <c r="J156"/>
  <c l="1" r="T91"/>
  <c r="BK165"/>
  <c r="BK164"/>
  <c r="J164"/>
  <c r="J58"/>
  <c r="T165"/>
  <c r="T164"/>
  <c r="P182"/>
  <c r="BK270"/>
  <c r="J270"/>
  <c r="J61"/>
  <c r="BK280"/>
  <c r="J280"/>
  <c r="J63"/>
  <c r="T280"/>
  <c r="T279"/>
  <c r="P91"/>
  <c r="BK182"/>
  <c r="J182"/>
  <c r="J60"/>
  <c r="T182"/>
  <c r="R270"/>
  <c r="P280"/>
  <c r="P279"/>
  <c r="T318"/>
  <c r="P332"/>
  <c r="P331"/>
  <c r="R332"/>
  <c r="R331"/>
  <c r="BK91"/>
  <c r="J91"/>
  <c r="J57"/>
  <c r="R91"/>
  <c r="P165"/>
  <c r="P164"/>
  <c r="R165"/>
  <c r="R164"/>
  <c r="R182"/>
  <c r="P270"/>
  <c r="T270"/>
  <c r="R280"/>
  <c r="R279"/>
  <c r="BK318"/>
  <c r="J318"/>
  <c r="J68"/>
  <c r="P318"/>
  <c r="R318"/>
  <c r="BK332"/>
  <c r="J332"/>
  <c r="J71"/>
  <c r="T332"/>
  <c r="T331"/>
  <c r="BK299"/>
  <c r="J299"/>
  <c r="J64"/>
  <c r="BK306"/>
  <c r="J306"/>
  <c r="J66"/>
  <c r="BK314"/>
  <c r="J314"/>
  <c r="J67"/>
  <c r="BK328"/>
  <c r="J328"/>
  <c r="J69"/>
  <c r="J83"/>
  <c r="F86"/>
  <c r="BE92"/>
  <c r="BE109"/>
  <c r="BE114"/>
  <c r="BE174"/>
  <c r="BE225"/>
  <c r="BE241"/>
  <c r="BE271"/>
  <c r="BE300"/>
  <c r="BE323"/>
  <c r="BE326"/>
  <c r="BE337"/>
  <c r="BE346"/>
  <c r="BE355"/>
  <c r="BE362"/>
  <c r="BE366"/>
  <c r="J50"/>
  <c r="BE104"/>
  <c r="BE124"/>
  <c r="BE129"/>
  <c r="BE141"/>
  <c r="BE145"/>
  <c r="BE152"/>
  <c r="BE166"/>
  <c r="BE216"/>
  <c r="BE234"/>
  <c r="BE262"/>
  <c r="BE294"/>
  <c r="BE344"/>
  <c r="BE353"/>
  <c r="BE360"/>
  <c r="BE100"/>
  <c r="BE136"/>
  <c r="BE156"/>
  <c r="BE170"/>
  <c r="BE183"/>
  <c r="BE214"/>
  <c r="BE221"/>
  <c r="BE257"/>
  <c r="BE275"/>
  <c r="BE307"/>
  <c r="BE315"/>
  <c r="BE321"/>
  <c r="BE368"/>
  <c r="BE376"/>
  <c r="BE95"/>
  <c r="BE119"/>
  <c r="BE178"/>
  <c r="BE199"/>
  <c r="BE229"/>
  <c r="BE239"/>
  <c r="BE245"/>
  <c r="BE281"/>
  <c r="BE319"/>
  <c r="BE329"/>
  <c r="BE333"/>
  <c r="BE339"/>
  <c r="BE378"/>
  <c r="F34"/>
  <c i="1" r="BC55"/>
  <c r="BC54"/>
  <c r="W32"/>
  <c i="2" r="J32"/>
  <c i="1" r="AW55"/>
  <c i="2" r="F33"/>
  <c i="1" r="BB55"/>
  <c r="BB54"/>
  <c r="W31"/>
  <c i="2" r="F35"/>
  <c i="1" r="BD55"/>
  <c r="BD54"/>
  <c r="W33"/>
  <c i="2" r="F32"/>
  <c i="1" r="BA55"/>
  <c r="BA54"/>
  <c r="W30"/>
  <c i="2" l="1" r="T90"/>
  <c r="R90"/>
  <c r="R89"/>
  <c r="P90"/>
  <c r="P89"/>
  <c i="1" r="AU55"/>
  <c i="2" r="T89"/>
  <c r="J165"/>
  <c r="J59"/>
  <c r="BK279"/>
  <c r="J279"/>
  <c r="J62"/>
  <c r="BK331"/>
  <c r="J331"/>
  <c r="J70"/>
  <c r="BK305"/>
  <c r="J305"/>
  <c r="J65"/>
  <c r="J31"/>
  <c i="1" r="AV55"/>
  <c r="AT55"/>
  <c r="AX54"/>
  <c r="AY54"/>
  <c r="AW54"/>
  <c r="AK30"/>
  <c i="2" r="F31"/>
  <c i="1" r="AZ55"/>
  <c r="AZ54"/>
  <c r="W29"/>
  <c r="AU54"/>
  <c i="2" l="1" r="BK90"/>
  <c r="J90"/>
  <c r="J56"/>
  <c i="1" r="AV54"/>
  <c r="AK29"/>
  <c i="2" l="1" r="BK89"/>
  <c r="J89"/>
  <c r="J55"/>
  <c i="1" r="AT54"/>
  <c i="2" l="1" r="J28"/>
  <c i="1" r="AG55"/>
  <c r="AG54"/>
  <c r="AK26"/>
  <c i="2" l="1" r="J37"/>
  <c i="1" r="AN55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<sst xmlns="http://schemas.openxmlformats.org/spreadsheetml/2006/main">
  <si>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</si>
  <si>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</si>
  <si>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</si>
  <si>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</si>
  <si>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</si>
  <si>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{73c848c9-5e77-4aca-9c7b-9df4ac8add67}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</si>
  <si>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</si>
  <si>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</si>
  <si>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</si>
  <si>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</si>
  <si>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</si>
  <si>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</si>
  <si>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</si>
  <si>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</si>
  <si>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2019_03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</si>
  <si>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</si>
  <si>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</si>
  <si>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III/38710  - opěrná zeď v km 3,460-3,512 hr.kraje JM - Rožná</t>
  </si>
  <si>
    <t>KSO:</t>
  </si>
  <si>
    <t/>
  </si>
  <si>
    <t>CC-CZ:</t>
  </si>
  <si>
    <t>Místo:</t>
  </si>
  <si>
    <t>Rožná</t>
  </si>
  <si>
    <t>Datum:</t>
  </si>
  <si>
    <t>30. 8. 2022</t>
  </si>
  <si>
    <t>Zadavatel:</t>
  </si>
  <si>
    <t>IČ:</t>
  </si>
  <si>
    <t>KSÚS Vysočiny, p.o.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</si>
  <si>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</si>
  <si>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</si>
  <si>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</si>
  <si>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</si>
  <si>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</si>
  <si>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</si>
  <si>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</si>
  <si>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Fr.Neuwirth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</si>
  <si>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</si>
  <si>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</si>
  <si>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</si>
  <si>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</si>
  <si>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</si>
  <si>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</si>
  <si>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</si>
  <si>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</si>
  <si>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</si>
  <si>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</si>
  <si>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</si>
  <si>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</si>
  <si>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</si>
  <si>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</si>
  <si>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</si>
  <si>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</si>
  <si>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</si>
  <si>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</si>
  <si>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</si>
  <si>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</si>
  <si>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</si>
  <si>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</si>
  <si>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</si>
  <si>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</si>
  <si>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</si>
  <si>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</si>
  <si>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</si>
  <si>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</si>
  <si>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</si>
  <si>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</si>
  <si>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</si>
  <si>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</si>
  <si>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</si>
  <si>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</si>
  <si>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</si>
  <si>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</si>
  <si>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</si>
  <si>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</si>
  <si>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</si>
  <si>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</si>
  <si>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</si>
  <si>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</si>
  <si>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</si>
  <si>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</si>
  <si>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</si>
  <si>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</si>
  <si>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</si>
  <si>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</si>
  <si>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</si>
  <si>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</si>
  <si>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</si>
  <si>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</si>
  <si>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</si>
  <si>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  21 - Zakládání - úprava podloží a základové spáry, zlepšování vlastností hornin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</si>
  <si>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</si>
  <si>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</si>
  <si>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</si>
  <si>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</si>
  <si>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</si>
  <si>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</si>
  <si>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  93 - Různé dokončovací konstrukce a práce inženýrských staveb</t>
  </si>
  <si>
    <t xml:space="preserve">      94 - Lešení a stavební výtahy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</si>
  <si>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</si>
  <si>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</si>
  <si>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</si>
  <si>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</si>
  <si>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</si>
  <si>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</si>
  <si>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</si>
  <si>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</si>
  <si>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</si>
  <si>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</si>
  <si>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</si>
  <si>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</si>
  <si>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</si>
  <si>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</si>
  <si>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</si>
  <si>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</si>
  <si>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</si>
  <si>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</si>
  <si>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</si>
  <si>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</si>
  <si>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</si>
  <si>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</si>
  <si>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115001100</t>
  </si>
  <si>
    <t>Převedení vody potrubím průměru DN do 1000 (trouby korugované dl.6,00 m ), vč.nutných zemních prací a pomocných konstrukcí; odstranění a uvedení koryta vodoteče do původního stavu</t>
  </si>
  <si>
    <t>m</t>
  </si>
  <si>
    <t>4</t>
  </si>
  <si>
    <t>1421192239</t>
  </si>
  <si>
    <t>VV</t>
  </si>
  <si>
    <t>60,000</t>
  </si>
  <si>
    <t>Mezisoučet</t>
  </si>
  <si>
    <t>3</t>
  </si>
  <si>
    <t>115101201</t>
  </si>
  <si>
    <t>Čerpání vody na dopravní výšku do 10 m s uvažovaným průměrným přítokem do 500 l/min</t>
  </si>
  <si>
    <t>hod</t>
  </si>
  <si>
    <t>CS ÚRS 2022 01</t>
  </si>
  <si>
    <t>189743400</t>
  </si>
  <si>
    <t>Online PSC</t>
  </si>
  <si>
    <t>https://podminky.urs.cz/item/CS_URS_2022_01/115101201</t>
  </si>
  <si>
    <t>24*60</t>
  </si>
  <si>
    <t>doba použití čerpací soupravy bude upřesněna v CN</t>
  </si>
  <si>
    <t>115101301</t>
  </si>
  <si>
    <t>Pohotovost záložní čerpací soupravy pro dopravní výšku do 10 m s uvažovaným průměrným přítokem do 500 l/min</t>
  </si>
  <si>
    <t>den</t>
  </si>
  <si>
    <t>1418215623</t>
  </si>
  <si>
    <t>https://podminky.urs.cz/item/CS_URS_2022_01/115101301</t>
  </si>
  <si>
    <t>60</t>
  </si>
  <si>
    <t>122251104</t>
  </si>
  <si>
    <t>Odkopávky a prokopávky nezapažené strojně v hornině třídy těžitelnosti I skupiny 3 přes 100 do 500 m3</t>
  </si>
  <si>
    <t>m3</t>
  </si>
  <si>
    <t>-339135792</t>
  </si>
  <si>
    <t>https://podminky.urs.cz/item/CS_URS_2022_01/122251104</t>
  </si>
  <si>
    <t>stávající opěrná zeď = cca.25% objemu výkopu; 75% objemu = výkop v hor.3 a 4 50%/50%</t>
  </si>
  <si>
    <t>55,00*(3,50+2,80)*1/2*2,50*3/4*0,50</t>
  </si>
  <si>
    <t>5</t>
  </si>
  <si>
    <t>122351104</t>
  </si>
  <si>
    <t>Odkopávky a prokopávky nezapažené strojně v hornině třídy těžitelnosti II skupiny 4 přes 100 do 500 m3</t>
  </si>
  <si>
    <t>89363429</t>
  </si>
  <si>
    <t>https://podminky.urs.cz/item/CS_URS_2022_01/122351104</t>
  </si>
  <si>
    <t>6</t>
  </si>
  <si>
    <t>132251401</t>
  </si>
  <si>
    <t>Hloubení rýh pod vodou strojně v hloubce do 5 m pod projektem stanovenou pracovní hladinou vody, pro nábřežní zdi, patky, záhozy, prahy, podélné a příčné zpevnění atd. pod obrysem výkopu množství do 1 000 m3 v hornině třídy těžitelnosti I skupiny 3</t>
  </si>
  <si>
    <t>1554697510</t>
  </si>
  <si>
    <t>https://podminky.urs.cz/item/CS_URS_2022_01/132251401</t>
  </si>
  <si>
    <t>55,00*(2,70+3,70)*1/2*(1,00+1,25)*1/2</t>
  </si>
  <si>
    <t>-198,00*1/2</t>
  </si>
  <si>
    <t>7</t>
  </si>
  <si>
    <t>132351401</t>
  </si>
  <si>
    <t>Hloubení rýh pod vodou strojně v hloubce do 5 m pod projektem stanovenou pracovní hladinou vody, pro nábřežní zdi, patky, záhozy, prahy, podélné a příčné zpevnění atd. pod obrysem výkopu množství do 1 000 m3 v hornině třídy těžitelnosti II skupiny 4</t>
  </si>
  <si>
    <t>-1084784893</t>
  </si>
  <si>
    <t>https://podminky.urs.cz/item/CS_URS_2022_01/132351401</t>
  </si>
  <si>
    <t>8</t>
  </si>
  <si>
    <t>139951111</t>
  </si>
  <si>
    <t>Bourání konstrukcí v hloubených vykopávkách strojně s přemístěním suti na hromady na vzdálenost do 20 m nebo s naložením na dopravní prostředek ze zdiva kamenného, pro jakýkoliv druh kamene na maltu vápennou nebo vápenocementovou</t>
  </si>
  <si>
    <t>-286375455</t>
  </si>
  <si>
    <t>https://podminky.urs.cz/item/CS_URS_2022_01/139951111</t>
  </si>
  <si>
    <t>stávající opěrná zeď = cca.25% objemu výkopu</t>
  </si>
  <si>
    <t>55,00*(3,50+2,80)*1/2*2,50*1/4</t>
  </si>
  <si>
    <t>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</si>
  <si>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</si>
  <si>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do 5 000 m ( vzdálenost skládky bude upřesněna )</t>
  </si>
  <si>
    <t>1205102073</t>
  </si>
  <si>
    <t>https://podminky.urs.cz/item/CS_URS_2022_01/162651112</t>
  </si>
  <si>
    <t>výkopy celkem</t>
  </si>
  <si>
    <t>162,422+99,000</t>
  </si>
  <si>
    <t>zásypy celkem</t>
  </si>
  <si>
    <t>117,999</t>
  </si>
  <si>
    <t>10</t>
  </si>
  <si>
    <t>162651132</t>
  </si>
  <si>
    <t>Vodorovné přemístění výkopku nebo sypaniny po suchu na obvyklém dopravním prostředku, bez naložení výkopku, avšak se složením bez rozhrnutí z horniny třídy těžitelnosti II skupiny 4 a 5 na vzdálenost do 5 000 m ( vzdálenost skládky bude upřesněna )</t>
  </si>
  <si>
    <t>-586547954</t>
  </si>
  <si>
    <t>https://podminky.urs.cz/item/CS_URS_2022_01/162651132</t>
  </si>
  <si>
    <t>11</t>
  </si>
  <si>
    <t>167151111</t>
  </si>
  <si>
    <t>Nakládání, skládání a překládání neulehlého výkopku nebo sypaniny strojně nakládání, množství přes 100 m3, z hornin třídy těžitelnosti I, skupiny 1 až 3</t>
  </si>
  <si>
    <t>-1710280930</t>
  </si>
  <si>
    <t>https://podminky.urs.cz/item/CS_URS_2022_01/167151111</t>
  </si>
  <si>
    <t>12</t>
  </si>
  <si>
    <t>171251201</t>
  </si>
  <si>
    <t>Uložení sypaniny na skládky nebo meziskládky bez hutnění s upravením uložené sypaniny do předepsaného tvaru</t>
  </si>
  <si>
    <t>1984400932</t>
  </si>
  <si>
    <t>https://podminky.urs.cz/item/CS_URS_2022_01/171251201</t>
  </si>
  <si>
    <t>162,422*2+198,000</t>
  </si>
  <si>
    <t>-117,999</t>
  </si>
  <si>
    <t>13</t>
  </si>
  <si>
    <t>171201221</t>
  </si>
  <si>
    <t>Poplatek za uložení stavebního odpadu na skládce (skládkovné) zeminy a kamení zatříděného do Katalogu odpadů pod kódem 17 05 04</t>
  </si>
  <si>
    <t>t</t>
  </si>
  <si>
    <t>236628910</t>
  </si>
  <si>
    <t>https://podminky.urs.cz/item/CS_URS_2022_01/171201221</t>
  </si>
  <si>
    <t>404,845*1,500</t>
  </si>
  <si>
    <t>14</t>
  </si>
  <si>
    <t>174151101</t>
  </si>
  <si>
    <t>Zásyp sypaninou z jakékoliv horniny strojně s uložením výkopku ve vrstvách se zhutněním jam, šachet, rýh nebo kolem objektů v těchto vykopávkách</t>
  </si>
  <si>
    <t>1809260007</t>
  </si>
  <si>
    <t>https://podminky.urs.cz/item/CS_URS_2022_01/174151101</t>
  </si>
  <si>
    <t>1/2 objemu - zemina vhodná pro zásypy</t>
  </si>
  <si>
    <t>1/2 objemu - kamenivo</t>
  </si>
  <si>
    <t>(55,00*((0,30+0,75)*1/2+(1,00+2,30)*1/2*(2,375+2,634)*1/2))*1/2</t>
  </si>
  <si>
    <t>odpočet objemu lože a obsypu drenáže</t>
  </si>
  <si>
    <t>-(56,00*0,20*0,90+56,00*0,30*0,60)*1/2</t>
  </si>
  <si>
    <t>Zakládání</t>
  </si>
  <si>
    <t>Zakládání - úprava podloží a základové spáry, zlepšování vlastností hornin</t>
  </si>
  <si>
    <t>212312111</t>
  </si>
  <si>
    <t>Lože pro trativody z betonu prostého</t>
  </si>
  <si>
    <t>1365282176</t>
  </si>
  <si>
    <t>https://podminky.urs.cz/item/CS_URS_2022_01/212312111</t>
  </si>
  <si>
    <t>56,00*0,20*0,90</t>
  </si>
  <si>
    <t>16</t>
  </si>
  <si>
    <t>211531111</t>
  </si>
  <si>
    <t>Výplň kamenivem do rýh odvodňovacích žeber nebo trativodů bez zhutnění, s úpravou povrchu výplně kamenivem hrubým drceným frakce 16 až 63 mm</t>
  </si>
  <si>
    <t>-334697215</t>
  </si>
  <si>
    <t>https://podminky.urs.cz/item/CS_URS_2022_01/211531111</t>
  </si>
  <si>
    <t>56,00*0,30*0,60</t>
  </si>
  <si>
    <t>17</t>
  </si>
  <si>
    <t>212755216</t>
  </si>
  <si>
    <t>Trativody bez lože z drenážních trubek plastových flexibilních D 160 mm</t>
  </si>
  <si>
    <t>1338088112</t>
  </si>
  <si>
    <t>https://podminky.urs.cz/item/CS_URS_2022_01/212755216</t>
  </si>
  <si>
    <t>56,000</t>
  </si>
  <si>
    <t>18</t>
  </si>
  <si>
    <t>212972113</t>
  </si>
  <si>
    <t>Opláštění drenážních trub filtrační textilií DN 160</t>
  </si>
  <si>
    <t>-765068222</t>
  </si>
  <si>
    <t>https://podminky.urs.cz/item/CS_URS_2022_01/212972113</t>
  </si>
  <si>
    <t>Svislé a kompletní konstrukce</t>
  </si>
  <si>
    <t>19</t>
  </si>
  <si>
    <t>327323128</t>
  </si>
  <si>
    <t>Opěrné zdi a valy z betonu železového bez zvláštních nároků na vliv prostředí tř. C 30/37-XC2, XF2, XD1</t>
  </si>
  <si>
    <t>1533242431</t>
  </si>
  <si>
    <t>https://podminky.urs.cz/item/CS_URS_2022_01/327323128</t>
  </si>
  <si>
    <t>1.stupeň - základ</t>
  </si>
  <si>
    <t>10,00*2,00*(0,60+0,80)*1/2*2</t>
  </si>
  <si>
    <t>30,00*2,00*(0,60+0,80)*1/2</t>
  </si>
  <si>
    <t>5,00*2,00*(0,60+0,80)*1/2</t>
  </si>
  <si>
    <t>2.stupeň - dřík</t>
  </si>
  <si>
    <t>10,00*(0,774+0,50)*1/2*(2,734+2,634)*1/2</t>
  </si>
  <si>
    <t>10,00*(0,774+0,50)*1/2*(2,834+2,763)*1/2</t>
  </si>
  <si>
    <t>10,00*(0,774+0,50)*1/2*(2,644+2,733)*1/2</t>
  </si>
  <si>
    <t>10,00*(0,774+0,50)*1/2*2,733</t>
  </si>
  <si>
    <t>10,00*(0,774+0,50)*1/2*(2,533+2,573)*1/2</t>
  </si>
  <si>
    <t>10,00*(0,774+0,50)*1/2*(2,573+2,623)*1/2</t>
  </si>
  <si>
    <t>Součet</t>
  </si>
  <si>
    <t>20</t>
  </si>
  <si>
    <t>327351211</t>
  </si>
  <si>
    <t>Bednění opěrných zdí a valů svislých i skloněných, výšky do 20 m zřízení</t>
  </si>
  <si>
    <t>m2</t>
  </si>
  <si>
    <t>171226972</t>
  </si>
  <si>
    <t>https://podminky.urs.cz/item/CS_URS_2022_01/327351211</t>
  </si>
  <si>
    <t>1.stupeň</t>
  </si>
  <si>
    <t>55,00*(0,60+0,80)+2,00*(0,60+0,80)*1/2*2</t>
  </si>
  <si>
    <t>2.stupeň</t>
  </si>
  <si>
    <t>10,00*(2,734+2,634)*1/2*2+10,00*(2,834+2,763)*1/2*2</t>
  </si>
  <si>
    <t>10,00*(2,664+2,733)*1/2*2+10,00*2,733*2</t>
  </si>
  <si>
    <t>10,00*(2,533+2,573)*1/2*2+5,00*(2,573+2,623)*1/2*2</t>
  </si>
  <si>
    <t>"kraje" (0,80+0,50)*1/2*(2,734+2,623)</t>
  </si>
  <si>
    <t>dilatace</t>
  </si>
  <si>
    <t>2,00*(0,65+0,85)*5+(0,80+0,50)*1/2*(2,634+2,763+2,733*2+2,573)</t>
  </si>
  <si>
    <t>327351221</t>
  </si>
  <si>
    <t>Bednění opěrných zdí a valů svislých i skloněných, výšky do 20 m odstranění</t>
  </si>
  <si>
    <t>1607101258</t>
  </si>
  <si>
    <t>https://podminky.urs.cz/item/CS_URS_2022_01/327351221</t>
  </si>
  <si>
    <t>22</t>
  </si>
  <si>
    <t>327361006</t>
  </si>
  <si>
    <t>Výztuž opěrných zdí a valů průměru do 12 mm, z oceli 10 505 (R) nebo BSt 500</t>
  </si>
  <si>
    <t>244199905</t>
  </si>
  <si>
    <t>https://podminky.urs.cz/item/CS_URS_2022_01/327361006</t>
  </si>
  <si>
    <t>"R 8" (2520,00+580,00)*0,395*0,001</t>
  </si>
  <si>
    <t>"R12" 279,700*0,001</t>
  </si>
  <si>
    <t>23</t>
  </si>
  <si>
    <t>327361016</t>
  </si>
  <si>
    <t>Výztuž opěrných zdí a valů průměru přes 12 mm, z oceli 10 505 (R) nebo BSt 500</t>
  </si>
  <si>
    <t>1114520303</t>
  </si>
  <si>
    <t>https://podminky.urs.cz/item/CS_URS_2022_01/327361016</t>
  </si>
  <si>
    <t>"R14" 3003,400*0,001</t>
  </si>
  <si>
    <t>24</t>
  </si>
  <si>
    <t>327361040</t>
  </si>
  <si>
    <t>Výztuž opěrných zdí a valů ze sítí svařovaných</t>
  </si>
  <si>
    <t>1694778763</t>
  </si>
  <si>
    <t>https://podminky.urs.cz/item/CS_URS_2022_01/327361040</t>
  </si>
  <si>
    <t>"Kari síť 150×150 d=8 mm" 1725,800*0,001</t>
  </si>
  <si>
    <t>25</t>
  </si>
  <si>
    <t>317321018</t>
  </si>
  <si>
    <t>Římsy opěrných zdí a valů z betonu železového tř. C 30/37-XC4+XF4+XC3</t>
  </si>
  <si>
    <t>52175110</t>
  </si>
  <si>
    <t>https://podminky.urs.cz/item/CS_URS_2022_01/317321018</t>
  </si>
  <si>
    <t>římsa</t>
  </si>
  <si>
    <t>(0,80*(0,526+0,49)*1/2-0,55*0,09)*55,00</t>
  </si>
  <si>
    <t>26</t>
  </si>
  <si>
    <t>317353111</t>
  </si>
  <si>
    <t>Bednění říms opěrných zdí a valů jakéhokoliv tvaru přímých, zalomených nebo jinak zakřivených zřízení</t>
  </si>
  <si>
    <t>-1732543844</t>
  </si>
  <si>
    <t>https://podminky.urs.cz/item/CS_URS_2022_01/317353111</t>
  </si>
  <si>
    <t>(0,25+0,526+0,05+0,40)*55,00+0,80*0,526*2</t>
  </si>
  <si>
    <t>"dilatace" (0,80*(0,526+0,40)*1/2-0,55*0,09)*5</t>
  </si>
  <si>
    <t>27</t>
  </si>
  <si>
    <t>317353112</t>
  </si>
  <si>
    <t>Bednění říms opěrných zdí a valů jakéhokoliv tvaru přímých, zalomených nebo jinak zakřivených odstranění</t>
  </si>
  <si>
    <t>-2012599821</t>
  </si>
  <si>
    <t>https://podminky.urs.cz/item/CS_URS_2022_01/317353112</t>
  </si>
  <si>
    <t>28</t>
  </si>
  <si>
    <t>317361016</t>
  </si>
  <si>
    <t>Výztuž říms opěrných zdí a valů z oceli 10 505 (R) nebo BSt 500</t>
  </si>
  <si>
    <t>119001472</t>
  </si>
  <si>
    <t>https://podminky.urs.cz/item/CS_URS_2022_01/317361016</t>
  </si>
  <si>
    <t>"R 8" 1018,100*0,001</t>
  </si>
  <si>
    <t>29</t>
  </si>
  <si>
    <t>311351911</t>
  </si>
  <si>
    <t>Bednění nadzákladových zdí nosných Příplatek k cenám bednění za pohledový beton</t>
  </si>
  <si>
    <t>-338548819</t>
  </si>
  <si>
    <t>https://podminky.urs.cz/item/CS_URS_2022_01/311351911</t>
  </si>
  <si>
    <t>10,00*(2,734+2,634)*1/2+10,00*(2,834+2,763)*1/2</t>
  </si>
  <si>
    <t>10,00*(2,664+2,733)*1/2+10,00*2,733</t>
  </si>
  <si>
    <t>10,00*(2,533+2,573)*1/2+5,00*(2,573+2,623)*1/2</t>
  </si>
  <si>
    <t>(0,80+0,50)*1/2*(2,734+2,623)</t>
  </si>
  <si>
    <t>30</t>
  </si>
  <si>
    <t>388995215</t>
  </si>
  <si>
    <t>Chránička kabelů v římse z trub HDPE přes DN 160 do DN 200</t>
  </si>
  <si>
    <t>1429120731</t>
  </si>
  <si>
    <t>https://podminky.urs.cz/item/CS_URS_2022_01/388995215</t>
  </si>
  <si>
    <t>pro odvodnění</t>
  </si>
  <si>
    <t>0,80*5</t>
  </si>
  <si>
    <t>31</t>
  </si>
  <si>
    <t>327501111</t>
  </si>
  <si>
    <t>Výplň za opěrami a protimrazové klíny z kameniva drceného nebo těženého se zhutněním</t>
  </si>
  <si>
    <t>-921643483</t>
  </si>
  <si>
    <t>https://podminky.urs.cz/item/CS_URS_2022_01/327501111</t>
  </si>
  <si>
    <t>Vodorovné konstrukce</t>
  </si>
  <si>
    <t>32</t>
  </si>
  <si>
    <t>462511270</t>
  </si>
  <si>
    <t>Zához z lomového kamene neupraveného záhozového bez proštěrkování z terénu, hmotnosti jednotlivých kamenů do 200 kg</t>
  </si>
  <si>
    <t>613009608</t>
  </si>
  <si>
    <t>https://podminky.urs.cz/item/CS_URS_2022_01/462511270</t>
  </si>
  <si>
    <t>55,00*(0,40+0,70)*1/2+55,00*1,10*0,20+55,00*(0,50+0,90)*1/2*0,50+0,50*2</t>
  </si>
  <si>
    <t>33</t>
  </si>
  <si>
    <t>462519002</t>
  </si>
  <si>
    <t>Zához z lomového kamene neupraveného záhozového Příplatek k cenám za urovnání viditelných ploch záhozu z kamene, hmotnosti jednotlivých kamenů do 200 kg</t>
  </si>
  <si>
    <t>-1540515714</t>
  </si>
  <si>
    <t>https://podminky.urs.cz/item/CS_URS_2022_01/462519002</t>
  </si>
  <si>
    <t>55,00*(1,00+0,60+0,50)+1,00*2</t>
  </si>
  <si>
    <t>Úpravy povrchů, podlahy a osazování výplní</t>
  </si>
  <si>
    <t>62</t>
  </si>
  <si>
    <t>Úprava povrchů vnějších</t>
  </si>
  <si>
    <t>34</t>
  </si>
  <si>
    <t>622111001</t>
  </si>
  <si>
    <t>Ubroušení výstupků betonu po odbednění neomítaných vnějších ploch ze spár bednicích desek do roviny povrchu stěn</t>
  </si>
  <si>
    <t>999668265</t>
  </si>
  <si>
    <t>https://podminky.urs.cz/item/CS_URS_2022_01/622111001</t>
  </si>
  <si>
    <t>pohledový beton</t>
  </si>
  <si>
    <t>35</t>
  </si>
  <si>
    <t>629992112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</si>
  <si>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</si>
  <si>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599113924</t>
  </si>
  <si>
    <t>https://podminky.urs.cz/item/CS_URS_2022_01/629992112</t>
  </si>
  <si>
    <t>profil 20×20 mm</t>
  </si>
  <si>
    <t>"dilační spáry" (0,60+0,80+1,052+0,20+(2,573+2,834)*1/2*2+0,25+0,526+0,80+0,40-0,10*2+0,15*2)*5</t>
  </si>
  <si>
    <t>63</t>
  </si>
  <si>
    <t>Podlahy a podlahové konstrukce</t>
  </si>
  <si>
    <t>36</t>
  </si>
  <si>
    <t>631311123</t>
  </si>
  <si>
    <t>Mazanina z betonu prostého bez zvýšených nároků na prostředí tl. přes 80 do 120 mm tř. C 12/15-X0</t>
  </si>
  <si>
    <t>-1641565636</t>
  </si>
  <si>
    <t>https://podminky.urs.cz/item/CS_URS_2022_01/631311123</t>
  </si>
  <si>
    <t>podkladní betonová mazanina tl.5,0 cm</t>
  </si>
  <si>
    <t>(10,00+30,00+10,00+5,00)*1,20*0,05*1,035</t>
  </si>
  <si>
    <t>Ostatní konstrukce a práce, bourání</t>
  </si>
  <si>
    <t>93</t>
  </si>
  <si>
    <t>Různé dokončovací konstrukce a práce inženýrských staveb</t>
  </si>
  <si>
    <t>37</t>
  </si>
  <si>
    <t>931992111</t>
  </si>
  <si>
    <t>Výplň dilatačních spár z polystyrenu pěnového, tloušťky 20 mm</t>
  </si>
  <si>
    <t>575778374</t>
  </si>
  <si>
    <t>https://podminky.urs.cz/item/CS_URS_2022_01/931992111</t>
  </si>
  <si>
    <t>dilatace - 1.a 2.stupeň</t>
  </si>
  <si>
    <t xml:space="preserve">dilatace  - římsa</t>
  </si>
  <si>
    <t>(0,80*(0,526+0,40)*1/2-0,55*0,09)*5</t>
  </si>
  <si>
    <t>94</t>
  </si>
  <si>
    <t>Lešení a stavební výtahy</t>
  </si>
  <si>
    <t>38</t>
  </si>
  <si>
    <t>949121110</t>
  </si>
  <si>
    <t>Montáž lešení lehkého kozového dílcového o výšce lešeňové podlahy přes 1,2 do 1,9 m; poplatek za použití lešení; demontáž ( dobu použití lešení upřesní dodavatel v CN )</t>
  </si>
  <si>
    <t>sada</t>
  </si>
  <si>
    <t>1694548011</t>
  </si>
  <si>
    <t>997</t>
  </si>
  <si>
    <t>Přesun sutě</t>
  </si>
  <si>
    <t>39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</si>
  <si>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</si>
  <si>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</si>
  <si>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-1166551532</t>
  </si>
  <si>
    <t>https://podminky.urs.cz/item/CS_URS_2022_01/997013219</t>
  </si>
  <si>
    <t>40</t>
  </si>
  <si>
    <t>997013501</t>
  </si>
  <si>
    <t>Odvoz suti a vybouraných hmot na skládku nebo meziskládku se složením, na vzdálenost do 1 km</t>
  </si>
  <si>
    <t>232570847</t>
  </si>
  <si>
    <t>https://podminky.urs.cz/item/CS_URS_2022_01/997013501</t>
  </si>
  <si>
    <t>41</t>
  </si>
  <si>
    <t>997013509</t>
  </si>
  <si>
    <t>Odvoz suti a vybouraných hmot na skládku nebo meziskládku se složením, na vzdálenost Příplatek k ceně za každý další i započatý 1 km přes 1 km ( vzdálenost skládky bude upřesněna )</t>
  </si>
  <si>
    <t>-185177178</t>
  </si>
  <si>
    <t>https://podminky.urs.cz/item/CS_URS_2022_01/997013509</t>
  </si>
  <si>
    <t>270,703*5 'Přepočtené koeficientem množství</t>
  </si>
  <si>
    <t>42</t>
  </si>
  <si>
    <t>997013631</t>
  </si>
  <si>
    <t>Poplatek za uložení stavebního odpadu na skládce (skládkovné) směsného stavebního a demoličního zatříděného do Katalogu odpadů pod kódem 17 09 04</t>
  </si>
  <si>
    <t>381713742</t>
  </si>
  <si>
    <t>https://podminky.urs.cz/item/CS_URS_2022_01/997013631</t>
  </si>
  <si>
    <t>998</t>
  </si>
  <si>
    <t>Přesun hmot</t>
  </si>
  <si>
    <t>43</t>
  </si>
  <si>
    <t>998153131</t>
  </si>
  <si>
    <t>Přesun hmot pro zdi a valy samostatné se svislou nosnou konstrukcí zděnou nebo monolitickou betonovou tyčovou nebo plošnou vodorovná dopravní vzdálenost do 50 m, pro zdi výšky do 12 m</t>
  </si>
  <si>
    <t>925142332</t>
  </si>
  <si>
    <t>https://podminky.urs.cz/item/CS_URS_2022_01/998153131</t>
  </si>
  <si>
    <t>PSV</t>
  </si>
  <si>
    <t>Práce a dodávky PSV</t>
  </si>
  <si>
    <t>711</t>
  </si>
  <si>
    <t>Izolace proti vodě, vlhkosti a plynům</t>
  </si>
  <si>
    <t>44</t>
  </si>
  <si>
    <t>711111001</t>
  </si>
  <si>
    <t>Provedení izolace proti zemní vlhkosti natěradly a tmely za studena na ploše vodorovné V nátěrem penetračním</t>
  </si>
  <si>
    <t>-1026569966</t>
  </si>
  <si>
    <t>https://podminky.urs.cz/item/CS_URS_2022_01/711111001</t>
  </si>
  <si>
    <t>55,00*(1,052+0,20)</t>
  </si>
  <si>
    <t>45</t>
  </si>
  <si>
    <t>M</t>
  </si>
  <si>
    <t>11163150</t>
  </si>
  <si>
    <t>lak penetrační asfaltový</t>
  </si>
  <si>
    <t>-956891171</t>
  </si>
  <si>
    <t>68,86*0,0003 'Přepočtené koeficientem množství</t>
  </si>
  <si>
    <t>46</t>
  </si>
  <si>
    <t>711111002</t>
  </si>
  <si>
    <t>Provedení izolace proti zemní vlhkosti natěradly a tmely za studena na ploše vodorovné V nátěrem lakem asfaltovým</t>
  </si>
  <si>
    <t>-909717005</t>
  </si>
  <si>
    <t>https://podminky.urs.cz/item/CS_URS_2022_01/711111002</t>
  </si>
  <si>
    <t>2 × Na</t>
  </si>
  <si>
    <t>55,00*(1,052+0,20)*2</t>
  </si>
  <si>
    <t>47</t>
  </si>
  <si>
    <t>11163152</t>
  </si>
  <si>
    <t>lak hydroizolační asfaltový</t>
  </si>
  <si>
    <t>1652044743</t>
  </si>
  <si>
    <t>137,72*0,00035 'Přepočtené koeficientem množství</t>
  </si>
  <si>
    <t>48</t>
  </si>
  <si>
    <t>711112001</t>
  </si>
  <si>
    <t>Provedení izolace proti zemní vlhkosti natěradly a tmely za studena na ploše svislé S nátěrem penetračním</t>
  </si>
  <si>
    <t>1924198521</t>
  </si>
  <si>
    <t>https://podminky.urs.cz/item/CS_URS_2022_01/711112001</t>
  </si>
  <si>
    <t>55,00*(0,70+0,60)</t>
  </si>
  <si>
    <t>55,00*(0,80+0,20)</t>
  </si>
  <si>
    <t>55,00*(2,573+2,834)*1/2</t>
  </si>
  <si>
    <t>55,00*0,50</t>
  </si>
  <si>
    <t>49</t>
  </si>
  <si>
    <t>1597915380</t>
  </si>
  <si>
    <t>302,693*0,00035 'Přepočtené koeficientem množství</t>
  </si>
  <si>
    <t>50</t>
  </si>
  <si>
    <t>711112002</t>
  </si>
  <si>
    <t>Provedení izolace proti zemní vlhkosti natěradly a tmely za studena na ploše svislé S nátěrem lakem asfaltovým</t>
  </si>
  <si>
    <t>1953863227</t>
  </si>
  <si>
    <t>https://podminky.urs.cz/item/CS_URS_2022_01/711112002</t>
  </si>
  <si>
    <t>(55,00*(0,70+0,60)+55,00*(0,80+0,20)+55,00*(2,573+2,834)*1/2+55,00*0,50)*2</t>
  </si>
  <si>
    <t>51</t>
  </si>
  <si>
    <t>-141359160</t>
  </si>
  <si>
    <t>605,385*0,00045 'Přepočtené koeficientem množství</t>
  </si>
  <si>
    <t>52</t>
  </si>
  <si>
    <t>711491172</t>
  </si>
  <si>
    <t>Provedení doplňků izolace proti vodě textilií na ploše vodorovné V vrstva ochranná</t>
  </si>
  <si>
    <t>-991149503</t>
  </si>
  <si>
    <t>https://podminky.urs.cz/item/CS_URS_2022_01/711491172</t>
  </si>
  <si>
    <t>55,00*(1,052+0,20+0,15*4)</t>
  </si>
  <si>
    <t>53</t>
  </si>
  <si>
    <t>69311068</t>
  </si>
  <si>
    <t>geotextilie netkaná separační, ochranná, filtrační, drenážní PP 300g/m2</t>
  </si>
  <si>
    <t>275181914</t>
  </si>
  <si>
    <t>101,86*1,1 'Přepočtené koeficientem množství</t>
  </si>
  <si>
    <t>54</t>
  </si>
  <si>
    <t>711491272</t>
  </si>
  <si>
    <t>Provedení doplňků izolace proti vodě textilií na ploše svislé S vrstva ochranná</t>
  </si>
  <si>
    <t>1537243367</t>
  </si>
  <si>
    <t>https://podminky.urs.cz/item/CS_URS_2022_01/711491272</t>
  </si>
  <si>
    <t>55,00*(0,70+0,60+0,15)</t>
  </si>
  <si>
    <t>55,00*(0,50+0,15)</t>
  </si>
  <si>
    <t>(2,00*(0,80+0,60)*1/2+(0,80+0,50)*1/2*(2,573+2,834)*1/2)*2</t>
  </si>
  <si>
    <t>55</t>
  </si>
  <si>
    <t>458126741</t>
  </si>
  <si>
    <t>325,508*1,1 'Přepočtené koeficientem množství</t>
  </si>
  <si>
    <t>56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</si>
  <si>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</si>
  <si>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</si>
  <si>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</si>
  <si>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1899805172</t>
  </si>
  <si>
    <t>https://podminky.urs.cz/item/CS_URS_2022_01/998711201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</si>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</sst>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5101201" TargetMode="External" /><Relationship Id="rId2" Type="http://schemas.openxmlformats.org/officeDocument/2006/relationships/hyperlink" Target="https://podminky.urs.cz/item/CS_URS_2022_01/115101301" TargetMode="External" /><Relationship Id="rId3" Type="http://schemas.openxmlformats.org/officeDocument/2006/relationships/hyperlink" Target="https://podminky.urs.cz/item/CS_URS_2022_01/122251104" TargetMode="External" /><Relationship Id="rId4" Type="http://schemas.openxmlformats.org/officeDocument/2006/relationships/hyperlink" Target="https://podminky.urs.cz/item/CS_URS_2022_01/122351104" TargetMode="External" /><Relationship Id="rId5" Type="http://schemas.openxmlformats.org/officeDocument/2006/relationships/hyperlink" Target="https://podminky.urs.cz/item/CS_URS_2022_01/132251401" TargetMode="External" /><Relationship Id="rId6" Type="http://schemas.openxmlformats.org/officeDocument/2006/relationships/hyperlink" Target="https://podminky.urs.cz/item/CS_URS_2022_01/132351401" TargetMode="External" /><Relationship Id="rId7" Type="http://schemas.openxmlformats.org/officeDocument/2006/relationships/hyperlink" Target="https://podminky.urs.cz/item/CS_URS_2022_01/139951111" TargetMode="External" /><Relationship Id="rId8" Type="http://schemas.openxmlformats.org/officeDocument/2006/relationships/hyperlink" Target="https://podminky.urs.cz/item/CS_URS_2022_01/162651112" TargetMode="External" /><Relationship Id="rId9" Type="http://schemas.openxmlformats.org/officeDocument/2006/relationships/hyperlink" Target="https://podminky.urs.cz/item/CS_URS_2022_01/162651132" TargetMode="External" /><Relationship Id="rId10" Type="http://schemas.openxmlformats.org/officeDocument/2006/relationships/hyperlink" Target="https://podminky.urs.cz/item/CS_URS_2022_01/167151111" TargetMode="External" /><Relationship Id="rId11" Type="http://schemas.openxmlformats.org/officeDocument/2006/relationships/hyperlink" Target="https://podminky.urs.cz/item/CS_URS_2022_01/171251201" TargetMode="External" /><Relationship Id="rId12" Type="http://schemas.openxmlformats.org/officeDocument/2006/relationships/hyperlink" Target="https://podminky.urs.cz/item/CS_URS_2022_01/171201221" TargetMode="External" /><Relationship Id="rId13" Type="http://schemas.openxmlformats.org/officeDocument/2006/relationships/hyperlink" Target="https://podminky.urs.cz/item/CS_URS_2022_01/174151101" TargetMode="External" /><Relationship Id="rId14" Type="http://schemas.openxmlformats.org/officeDocument/2006/relationships/hyperlink" Target="https://podminky.urs.cz/item/CS_URS_2022_01/212312111" TargetMode="External" /><Relationship Id="rId15" Type="http://schemas.openxmlformats.org/officeDocument/2006/relationships/hyperlink" Target="https://podminky.urs.cz/item/CS_URS_2022_01/211531111" TargetMode="External" /><Relationship Id="rId16" Type="http://schemas.openxmlformats.org/officeDocument/2006/relationships/hyperlink" Target="https://podminky.urs.cz/item/CS_URS_2022_01/212755216" TargetMode="External" /><Relationship Id="rId17" Type="http://schemas.openxmlformats.org/officeDocument/2006/relationships/hyperlink" Target="https://podminky.urs.cz/item/CS_URS_2022_01/212972113" TargetMode="External" /><Relationship Id="rId18" Type="http://schemas.openxmlformats.org/officeDocument/2006/relationships/hyperlink" Target="https://podminky.urs.cz/item/CS_URS_2022_01/327323128" TargetMode="External" /><Relationship Id="rId19" Type="http://schemas.openxmlformats.org/officeDocument/2006/relationships/hyperlink" Target="https://podminky.urs.cz/item/CS_URS_2022_01/327351211" TargetMode="External" /><Relationship Id="rId20" Type="http://schemas.openxmlformats.org/officeDocument/2006/relationships/hyperlink" Target="https://podminky.urs.cz/item/CS_URS_2022_01/327351221" TargetMode="External" /><Relationship Id="rId21" Type="http://schemas.openxmlformats.org/officeDocument/2006/relationships/hyperlink" Target="https://podminky.urs.cz/item/CS_URS_2022_01/327361006" TargetMode="External" /><Relationship Id="rId22" Type="http://schemas.openxmlformats.org/officeDocument/2006/relationships/hyperlink" Target="https://podminky.urs.cz/item/CS_URS_2022_01/327361016" TargetMode="External" /><Relationship Id="rId23" Type="http://schemas.openxmlformats.org/officeDocument/2006/relationships/hyperlink" Target="https://podminky.urs.cz/item/CS_URS_2022_01/327361040" TargetMode="External" /><Relationship Id="rId24" Type="http://schemas.openxmlformats.org/officeDocument/2006/relationships/hyperlink" Target="https://podminky.urs.cz/item/CS_URS_2022_01/317321018" TargetMode="External" /><Relationship Id="rId25" Type="http://schemas.openxmlformats.org/officeDocument/2006/relationships/hyperlink" Target="https://podminky.urs.cz/item/CS_URS_2022_01/317353111" TargetMode="External" /><Relationship Id="rId26" Type="http://schemas.openxmlformats.org/officeDocument/2006/relationships/hyperlink" Target="https://podminky.urs.cz/item/CS_URS_2022_01/317353112" TargetMode="External" /><Relationship Id="rId27" Type="http://schemas.openxmlformats.org/officeDocument/2006/relationships/hyperlink" Target="https://podminky.urs.cz/item/CS_URS_2022_01/317361016" TargetMode="External" /><Relationship Id="rId28" Type="http://schemas.openxmlformats.org/officeDocument/2006/relationships/hyperlink" Target="https://podminky.urs.cz/item/CS_URS_2022_01/311351911" TargetMode="External" /><Relationship Id="rId29" Type="http://schemas.openxmlformats.org/officeDocument/2006/relationships/hyperlink" Target="https://podminky.urs.cz/item/CS_URS_2022_01/388995215" TargetMode="External" /><Relationship Id="rId30" Type="http://schemas.openxmlformats.org/officeDocument/2006/relationships/hyperlink" Target="https://podminky.urs.cz/item/CS_URS_2022_01/327501111" TargetMode="External" /><Relationship Id="rId31" Type="http://schemas.openxmlformats.org/officeDocument/2006/relationships/hyperlink" Target="https://podminky.urs.cz/item/CS_URS_2022_01/462511270" TargetMode="External" /><Relationship Id="rId32" Type="http://schemas.openxmlformats.org/officeDocument/2006/relationships/hyperlink" Target="https://podminky.urs.cz/item/CS_URS_2022_01/462519002" TargetMode="External" /><Relationship Id="rId33" Type="http://schemas.openxmlformats.org/officeDocument/2006/relationships/hyperlink" Target="https://podminky.urs.cz/item/CS_URS_2022_01/622111001" TargetMode="External" /><Relationship Id="rId34" Type="http://schemas.openxmlformats.org/officeDocument/2006/relationships/hyperlink" Target="https://podminky.urs.cz/item/CS_URS_2022_01/629992112" TargetMode="External" /><Relationship Id="rId35" Type="http://schemas.openxmlformats.org/officeDocument/2006/relationships/hyperlink" Target="https://podminky.urs.cz/item/CS_URS_2022_01/631311123" TargetMode="External" /><Relationship Id="rId36" Type="http://schemas.openxmlformats.org/officeDocument/2006/relationships/hyperlink" Target="https://podminky.urs.cz/item/CS_URS_2022_01/931992111" TargetMode="External" /><Relationship Id="rId37" Type="http://schemas.openxmlformats.org/officeDocument/2006/relationships/hyperlink" Target="https://podminky.urs.cz/item/CS_URS_2022_01/997013219" TargetMode="External" /><Relationship Id="rId38" Type="http://schemas.openxmlformats.org/officeDocument/2006/relationships/hyperlink" Target="https://podminky.urs.cz/item/CS_URS_2022_01/997013501" TargetMode="External" /><Relationship Id="rId39" Type="http://schemas.openxmlformats.org/officeDocument/2006/relationships/hyperlink" Target="https://podminky.urs.cz/item/CS_URS_2022_01/997013509" TargetMode="External" /><Relationship Id="rId40" Type="http://schemas.openxmlformats.org/officeDocument/2006/relationships/hyperlink" Target="https://podminky.urs.cz/item/CS_URS_2022_01/997013631" TargetMode="External" /><Relationship Id="rId41" Type="http://schemas.openxmlformats.org/officeDocument/2006/relationships/hyperlink" Target="https://podminky.urs.cz/item/CS_URS_2022_01/998153131" TargetMode="External" /><Relationship Id="rId42" Type="http://schemas.openxmlformats.org/officeDocument/2006/relationships/hyperlink" Target="https://podminky.urs.cz/item/CS_URS_2022_01/711111001" TargetMode="External" /><Relationship Id="rId43" Type="http://schemas.openxmlformats.org/officeDocument/2006/relationships/hyperlink" Target="https://podminky.urs.cz/item/CS_URS_2022_01/711111002" TargetMode="External" /><Relationship Id="rId44" Type="http://schemas.openxmlformats.org/officeDocument/2006/relationships/hyperlink" Target="https://podminky.urs.cz/item/CS_URS_2022_01/711112001" TargetMode="External" /><Relationship Id="rId45" Type="http://schemas.openxmlformats.org/officeDocument/2006/relationships/hyperlink" Target="https://podminky.urs.cz/item/CS_URS_2022_01/711112002" TargetMode="External" /><Relationship Id="rId46" Type="http://schemas.openxmlformats.org/officeDocument/2006/relationships/hyperlink" Target="https://podminky.urs.cz/item/CS_URS_2022_01/711491172" TargetMode="External" /><Relationship Id="rId47" Type="http://schemas.openxmlformats.org/officeDocument/2006/relationships/hyperlink" Target="https://podminky.urs.cz/item/CS_URS_2022_01/711491272" TargetMode="External" /><Relationship Id="rId48" Type="http://schemas.openxmlformats.org/officeDocument/2006/relationships/hyperlink" Target="https://podminky.urs.cz/item/CS_URS_2022_01/998711201" TargetMode="External" /><Relationship Id="rId4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33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34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36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37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38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39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40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41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42</v>
      </c>
      <c r="E29" s="49"/>
      <c r="F29" s="34" t="s">
        <v>43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44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45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46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47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48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49</v>
      </c>
      <c r="U35" s="56"/>
      <c r="V35" s="56"/>
      <c r="W35" s="56"/>
      <c r="X35" s="58" t="s">
        <v>50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51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2019_03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 xml:space="preserve">III/38710  - opěrná zeď v km 3,460-3,512 hr.kraje JM - Rožná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Rožná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30. 8. 2022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KSÚS Vysočiny, p.o.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52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34</v>
      </c>
      <c r="AJ50" s="42"/>
      <c r="AK50" s="42"/>
      <c r="AL50" s="42"/>
      <c r="AM50" s="75" t="str">
        <f>IF(E20="","",E20)</f>
        <v>Fr.Neuwirth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53</v>
      </c>
      <c r="D52" s="89"/>
      <c r="E52" s="89"/>
      <c r="F52" s="89"/>
      <c r="G52" s="89"/>
      <c r="H52" s="90"/>
      <c r="I52" s="91" t="s">
        <v>54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55</v>
      </c>
      <c r="AH52" s="89"/>
      <c r="AI52" s="89"/>
      <c r="AJ52" s="89"/>
      <c r="AK52" s="89"/>
      <c r="AL52" s="89"/>
      <c r="AM52" s="89"/>
      <c r="AN52" s="91" t="s">
        <v>56</v>
      </c>
      <c r="AO52" s="89"/>
      <c r="AP52" s="89"/>
      <c r="AQ52" s="93" t="s">
        <v>57</v>
      </c>
      <c r="AR52" s="46"/>
      <c r="AS52" s="94" t="s">
        <v>58</v>
      </c>
      <c r="AT52" s="95" t="s">
        <v>59</v>
      </c>
      <c r="AU52" s="95" t="s">
        <v>60</v>
      </c>
      <c r="AV52" s="95" t="s">
        <v>61</v>
      </c>
      <c r="AW52" s="95" t="s">
        <v>62</v>
      </c>
      <c r="AX52" s="95" t="s">
        <v>63</v>
      </c>
      <c r="AY52" s="95" t="s">
        <v>64</v>
      </c>
      <c r="AZ52" s="95" t="s">
        <v>65</v>
      </c>
      <c r="BA52" s="95" t="s">
        <v>66</v>
      </c>
      <c r="BB52" s="95" t="s">
        <v>67</v>
      </c>
      <c r="BC52" s="95" t="s">
        <v>68</v>
      </c>
      <c r="BD52" s="96" t="s">
        <v>69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70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71</v>
      </c>
      <c r="BT54" s="111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24.75" customHeight="1">
      <c r="A55" s="112" t="s">
        <v>75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'2019_03 - III-38710  - op...'!J28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76</v>
      </c>
      <c r="AR55" s="119"/>
      <c r="AS55" s="120">
        <v>0</v>
      </c>
      <c r="AT55" s="121">
        <f>ROUND(SUM(AV55:AW55),2)</f>
        <v>0</v>
      </c>
      <c r="AU55" s="122">
        <f>'2019_03 - III-38710  - op...'!P89</f>
        <v>0</v>
      </c>
      <c r="AV55" s="121">
        <f>'2019_03 - III-38710  - op...'!J31</f>
        <v>0</v>
      </c>
      <c r="AW55" s="121">
        <f>'2019_03 - III-38710  - op...'!J32</f>
        <v>0</v>
      </c>
      <c r="AX55" s="121">
        <f>'2019_03 - III-38710  - op...'!J33</f>
        <v>0</v>
      </c>
      <c r="AY55" s="121">
        <f>'2019_03 - III-38710  - op...'!J34</f>
        <v>0</v>
      </c>
      <c r="AZ55" s="121">
        <f>'2019_03 - III-38710  - op...'!F31</f>
        <v>0</v>
      </c>
      <c r="BA55" s="121">
        <f>'2019_03 - III-38710  - op...'!F32</f>
        <v>0</v>
      </c>
      <c r="BB55" s="121">
        <f>'2019_03 - III-38710  - op...'!F33</f>
        <v>0</v>
      </c>
      <c r="BC55" s="121">
        <f>'2019_03 - III-38710  - op...'!F34</f>
        <v>0</v>
      </c>
      <c r="BD55" s="123">
        <f>'2019_03 - III-38710  - op...'!F35</f>
        <v>0</v>
      </c>
      <c r="BE55" s="7"/>
      <c r="BT55" s="124" t="s">
        <v>77</v>
      </c>
      <c r="BU55" s="124" t="s">
        <v>78</v>
      </c>
      <c r="BV55" s="124" t="s">
        <v>73</v>
      </c>
      <c r="BW55" s="124" t="s">
        <v>5</v>
      </c>
      <c r="BX55" s="124" t="s">
        <v>74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ZdHEgt6jtN907hBaycl8oUS0WGMXIGaMQqk5w4xMTUXk+VjyuSr0Bq9McToww1bruup44dm/103iY3nTJhndGQ==" hashValue="0NV2yS2WiKQ6+Okyt0UIJgGPveUhbdR/CdW/aN6MWV6y9+pVOOtOFXJ8MQnGzXP+89iL+96lTHVs5WOkmhzg3A==" algorithmName="SHA-512" password="CEE1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019_03 - III-38710  - op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79</v>
      </c>
    </row>
    <row r="4" s="1" customFormat="1" ht="24.96" customHeight="1">
      <c r="B4" s="22"/>
      <c r="D4" s="127" t="s">
        <v>80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30. 8. 2022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19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27</v>
      </c>
      <c r="F13" s="40"/>
      <c r="G13" s="40"/>
      <c r="H13" s="40"/>
      <c r="I13" s="129" t="s">
        <v>28</v>
      </c>
      <c r="J13" s="132" t="s">
        <v>19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29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28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31</v>
      </c>
      <c r="E18" s="40"/>
      <c r="F18" s="40"/>
      <c r="G18" s="40"/>
      <c r="H18" s="40"/>
      <c r="I18" s="129" t="s">
        <v>26</v>
      </c>
      <c r="J18" s="132" t="str">
        <f>IF('Rekapitulace stavby'!AN16="","",'Rekapitulace stavby'!AN16)</f>
        <v/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tr">
        <f>IF('Rekapitulace stavby'!E17="","",'Rekapitulace stavby'!E17)</f>
        <v xml:space="preserve"> </v>
      </c>
      <c r="F19" s="40"/>
      <c r="G19" s="40"/>
      <c r="H19" s="40"/>
      <c r="I19" s="129" t="s">
        <v>28</v>
      </c>
      <c r="J19" s="132" t="str">
        <f>IF('Rekapitulace stavby'!AN17="","",'Rekapitulace stavby'!AN17)</f>
        <v/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34</v>
      </c>
      <c r="E21" s="40"/>
      <c r="F21" s="40"/>
      <c r="G21" s="40"/>
      <c r="H21" s="40"/>
      <c r="I21" s="129" t="s">
        <v>26</v>
      </c>
      <c r="J21" s="132" t="s">
        <v>19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28</v>
      </c>
      <c r="J22" s="132" t="s">
        <v>19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36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81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38</v>
      </c>
      <c r="E28" s="40"/>
      <c r="F28" s="40"/>
      <c r="G28" s="40"/>
      <c r="H28" s="40"/>
      <c r="I28" s="40"/>
      <c r="J28" s="140">
        <f>ROUND(J89,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40</v>
      </c>
      <c r="G30" s="40"/>
      <c r="H30" s="40"/>
      <c r="I30" s="141" t="s">
        <v>39</v>
      </c>
      <c r="J30" s="141" t="s">
        <v>41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42</v>
      </c>
      <c r="E31" s="129" t="s">
        <v>43</v>
      </c>
      <c r="F31" s="143">
        <f>ROUND((SUM(BE89:BE379)),  2)</f>
        <v>0</v>
      </c>
      <c r="G31" s="40"/>
      <c r="H31" s="40"/>
      <c r="I31" s="144">
        <v>0.20999999999999999</v>
      </c>
      <c r="J31" s="143">
        <f>ROUND(((SUM(BE89:BE379))*I31),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44</v>
      </c>
      <c r="F32" s="143">
        <f>ROUND((SUM(BF89:BF379)),  2)</f>
        <v>0</v>
      </c>
      <c r="G32" s="40"/>
      <c r="H32" s="40"/>
      <c r="I32" s="144">
        <v>0.14999999999999999</v>
      </c>
      <c r="J32" s="143">
        <f>ROUND(((SUM(BF89:BF379))*I32),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45</v>
      </c>
      <c r="F33" s="143">
        <f>ROUND((SUM(BG89:BG379)),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46</v>
      </c>
      <c r="F34" s="143">
        <f>ROUND((SUM(BH89:BH379)),  2)</f>
        <v>0</v>
      </c>
      <c r="G34" s="40"/>
      <c r="H34" s="40"/>
      <c r="I34" s="144">
        <v>0.14999999999999999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47</v>
      </c>
      <c r="F35" s="143">
        <f>ROUND((SUM(BI89:BI379)),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48</v>
      </c>
      <c r="E37" s="147"/>
      <c r="F37" s="147"/>
      <c r="G37" s="148" t="s">
        <v>49</v>
      </c>
      <c r="H37" s="149" t="s">
        <v>50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82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 xml:space="preserve">III/38710  - opěrná zeď v km 3,460-3,512 hr.kraje JM - Rožná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>Rožná</v>
      </c>
      <c r="G48" s="42"/>
      <c r="H48" s="42"/>
      <c r="I48" s="34" t="s">
        <v>23</v>
      </c>
      <c r="J48" s="74" t="str">
        <f>IF(J10="","",J10)</f>
        <v>30. 8. 2022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KSÚS Vysočiny, p.o.</v>
      </c>
      <c r="G50" s="42"/>
      <c r="H50" s="42"/>
      <c r="I50" s="34" t="s">
        <v>31</v>
      </c>
      <c r="J50" s="38" t="str">
        <f>E19</f>
        <v xml:space="preserve"> 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29</v>
      </c>
      <c r="D51" s="42"/>
      <c r="E51" s="42"/>
      <c r="F51" s="29" t="str">
        <f>IF(E16="","",E16)</f>
        <v>Vyplň údaj</v>
      </c>
      <c r="G51" s="42"/>
      <c r="H51" s="42"/>
      <c r="I51" s="34" t="s">
        <v>34</v>
      </c>
      <c r="J51" s="38" t="str">
        <f>E22</f>
        <v>Fr.Neuwirth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83</v>
      </c>
      <c r="D53" s="157"/>
      <c r="E53" s="157"/>
      <c r="F53" s="157"/>
      <c r="G53" s="157"/>
      <c r="H53" s="157"/>
      <c r="I53" s="157"/>
      <c r="J53" s="158" t="s">
        <v>84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70</v>
      </c>
      <c r="D55" s="42"/>
      <c r="E55" s="42"/>
      <c r="F55" s="42"/>
      <c r="G55" s="42"/>
      <c r="H55" s="42"/>
      <c r="I55" s="42"/>
      <c r="J55" s="104">
        <f>J89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85</v>
      </c>
    </row>
    <row r="56" s="9" customFormat="1" ht="24.96" customHeight="1">
      <c r="A56" s="9"/>
      <c r="B56" s="160"/>
      <c r="C56" s="161"/>
      <c r="D56" s="162" t="s">
        <v>86</v>
      </c>
      <c r="E56" s="163"/>
      <c r="F56" s="163"/>
      <c r="G56" s="163"/>
      <c r="H56" s="163"/>
      <c r="I56" s="163"/>
      <c r="J56" s="164">
        <f>J90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87</v>
      </c>
      <c r="E57" s="169"/>
      <c r="F57" s="169"/>
      <c r="G57" s="169"/>
      <c r="H57" s="169"/>
      <c r="I57" s="169"/>
      <c r="J57" s="170">
        <f>J91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88</v>
      </c>
      <c r="E58" s="169"/>
      <c r="F58" s="169"/>
      <c r="G58" s="169"/>
      <c r="H58" s="169"/>
      <c r="I58" s="169"/>
      <c r="J58" s="170">
        <f>J164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4.88" customHeight="1">
      <c r="A59" s="10"/>
      <c r="B59" s="166"/>
      <c r="C59" s="167"/>
      <c r="D59" s="168" t="s">
        <v>89</v>
      </c>
      <c r="E59" s="169"/>
      <c r="F59" s="169"/>
      <c r="G59" s="169"/>
      <c r="H59" s="169"/>
      <c r="I59" s="169"/>
      <c r="J59" s="170">
        <f>J165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9.92" customHeight="1">
      <c r="A60" s="10"/>
      <c r="B60" s="166"/>
      <c r="C60" s="167"/>
      <c r="D60" s="168" t="s">
        <v>90</v>
      </c>
      <c r="E60" s="169"/>
      <c r="F60" s="169"/>
      <c r="G60" s="169"/>
      <c r="H60" s="169"/>
      <c r="I60" s="169"/>
      <c r="J60" s="170">
        <f>J182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91</v>
      </c>
      <c r="E61" s="169"/>
      <c r="F61" s="169"/>
      <c r="G61" s="169"/>
      <c r="H61" s="169"/>
      <c r="I61" s="169"/>
      <c r="J61" s="170">
        <f>J270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92</v>
      </c>
      <c r="E62" s="169"/>
      <c r="F62" s="169"/>
      <c r="G62" s="169"/>
      <c r="H62" s="169"/>
      <c r="I62" s="169"/>
      <c r="J62" s="170">
        <f>J279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66"/>
      <c r="C63" s="167"/>
      <c r="D63" s="168" t="s">
        <v>93</v>
      </c>
      <c r="E63" s="169"/>
      <c r="F63" s="169"/>
      <c r="G63" s="169"/>
      <c r="H63" s="169"/>
      <c r="I63" s="169"/>
      <c r="J63" s="170">
        <f>J280</f>
        <v>0</v>
      </c>
      <c r="K63" s="167"/>
      <c r="L63" s="17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66"/>
      <c r="C64" s="167"/>
      <c r="D64" s="168" t="s">
        <v>94</v>
      </c>
      <c r="E64" s="169"/>
      <c r="F64" s="169"/>
      <c r="G64" s="169"/>
      <c r="H64" s="169"/>
      <c r="I64" s="169"/>
      <c r="J64" s="170">
        <f>J299</f>
        <v>0</v>
      </c>
      <c r="K64" s="167"/>
      <c r="L64" s="17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6"/>
      <c r="C65" s="167"/>
      <c r="D65" s="168" t="s">
        <v>95</v>
      </c>
      <c r="E65" s="169"/>
      <c r="F65" s="169"/>
      <c r="G65" s="169"/>
      <c r="H65" s="169"/>
      <c r="I65" s="169"/>
      <c r="J65" s="170">
        <f>J305</f>
        <v>0</v>
      </c>
      <c r="K65" s="167"/>
      <c r="L65" s="17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66"/>
      <c r="C66" s="167"/>
      <c r="D66" s="168" t="s">
        <v>96</v>
      </c>
      <c r="E66" s="169"/>
      <c r="F66" s="169"/>
      <c r="G66" s="169"/>
      <c r="H66" s="169"/>
      <c r="I66" s="169"/>
      <c r="J66" s="170">
        <f>J306</f>
        <v>0</v>
      </c>
      <c r="K66" s="167"/>
      <c r="L66" s="17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66"/>
      <c r="C67" s="167"/>
      <c r="D67" s="168" t="s">
        <v>97</v>
      </c>
      <c r="E67" s="169"/>
      <c r="F67" s="169"/>
      <c r="G67" s="169"/>
      <c r="H67" s="169"/>
      <c r="I67" s="169"/>
      <c r="J67" s="170">
        <f>J314</f>
        <v>0</v>
      </c>
      <c r="K67" s="167"/>
      <c r="L67" s="17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66"/>
      <c r="C68" s="167"/>
      <c r="D68" s="168" t="s">
        <v>98</v>
      </c>
      <c r="E68" s="169"/>
      <c r="F68" s="169"/>
      <c r="G68" s="169"/>
      <c r="H68" s="169"/>
      <c r="I68" s="169"/>
      <c r="J68" s="170">
        <f>J318</f>
        <v>0</v>
      </c>
      <c r="K68" s="167"/>
      <c r="L68" s="17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66"/>
      <c r="C69" s="167"/>
      <c r="D69" s="168" t="s">
        <v>99</v>
      </c>
      <c r="E69" s="169"/>
      <c r="F69" s="169"/>
      <c r="G69" s="169"/>
      <c r="H69" s="169"/>
      <c r="I69" s="169"/>
      <c r="J69" s="170">
        <f>J328</f>
        <v>0</v>
      </c>
      <c r="K69" s="167"/>
      <c r="L69" s="17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0"/>
      <c r="C70" s="161"/>
      <c r="D70" s="162" t="s">
        <v>100</v>
      </c>
      <c r="E70" s="163"/>
      <c r="F70" s="163"/>
      <c r="G70" s="163"/>
      <c r="H70" s="163"/>
      <c r="I70" s="163"/>
      <c r="J70" s="164">
        <f>J331</f>
        <v>0</v>
      </c>
      <c r="K70" s="161"/>
      <c r="L70" s="165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66"/>
      <c r="C71" s="167"/>
      <c r="D71" s="168" t="s">
        <v>101</v>
      </c>
      <c r="E71" s="169"/>
      <c r="F71" s="169"/>
      <c r="G71" s="169"/>
      <c r="H71" s="169"/>
      <c r="I71" s="169"/>
      <c r="J71" s="170">
        <f>J332</f>
        <v>0</v>
      </c>
      <c r="K71" s="167"/>
      <c r="L71" s="17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7" s="2" customFormat="1" ht="6.96" customHeight="1">
      <c r="A77" s="40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4.96" customHeight="1">
      <c r="A78" s="40"/>
      <c r="B78" s="41"/>
      <c r="C78" s="25" t="s">
        <v>102</v>
      </c>
      <c r="D78" s="42"/>
      <c r="E78" s="42"/>
      <c r="F78" s="42"/>
      <c r="G78" s="42"/>
      <c r="H78" s="42"/>
      <c r="I78" s="42"/>
      <c r="J78" s="42"/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16</v>
      </c>
      <c r="D80" s="42"/>
      <c r="E80" s="42"/>
      <c r="F80" s="42"/>
      <c r="G80" s="42"/>
      <c r="H80" s="42"/>
      <c r="I80" s="42"/>
      <c r="J80" s="42"/>
      <c r="K80" s="42"/>
      <c r="L80" s="13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E7</f>
        <v xml:space="preserve">III/38710  - opěrná zeď v km 3,460-3,512 hr.kraje JM - Rožná</v>
      </c>
      <c r="F81" s="42"/>
      <c r="G81" s="42"/>
      <c r="H81" s="42"/>
      <c r="I81" s="42"/>
      <c r="J81" s="42"/>
      <c r="K81" s="42"/>
      <c r="L81" s="13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F10</f>
        <v>Rožná</v>
      </c>
      <c r="G83" s="42"/>
      <c r="H83" s="42"/>
      <c r="I83" s="34" t="s">
        <v>23</v>
      </c>
      <c r="J83" s="74" t="str">
        <f>IF(J10="","",J10)</f>
        <v>30. 8. 2022</v>
      </c>
      <c r="K83" s="42"/>
      <c r="L83" s="13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E13</f>
        <v>KSÚS Vysočiny, p.o.</v>
      </c>
      <c r="G85" s="42"/>
      <c r="H85" s="42"/>
      <c r="I85" s="34" t="s">
        <v>31</v>
      </c>
      <c r="J85" s="38" t="str">
        <f>E19</f>
        <v xml:space="preserve"> </v>
      </c>
      <c r="K85" s="42"/>
      <c r="L85" s="13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29</v>
      </c>
      <c r="D86" s="42"/>
      <c r="E86" s="42"/>
      <c r="F86" s="29" t="str">
        <f>IF(E16="","",E16)</f>
        <v>Vyplň údaj</v>
      </c>
      <c r="G86" s="42"/>
      <c r="H86" s="42"/>
      <c r="I86" s="34" t="s">
        <v>34</v>
      </c>
      <c r="J86" s="38" t="str">
        <f>E22</f>
        <v>Fr.Neuwirth</v>
      </c>
      <c r="K86" s="42"/>
      <c r="L86" s="13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2"/>
      <c r="B88" s="173"/>
      <c r="C88" s="174" t="s">
        <v>103</v>
      </c>
      <c r="D88" s="175" t="s">
        <v>57</v>
      </c>
      <c r="E88" s="175" t="s">
        <v>53</v>
      </c>
      <c r="F88" s="175" t="s">
        <v>54</v>
      </c>
      <c r="G88" s="175" t="s">
        <v>104</v>
      </c>
      <c r="H88" s="175" t="s">
        <v>105</v>
      </c>
      <c r="I88" s="175" t="s">
        <v>106</v>
      </c>
      <c r="J88" s="175" t="s">
        <v>84</v>
      </c>
      <c r="K88" s="176" t="s">
        <v>107</v>
      </c>
      <c r="L88" s="177"/>
      <c r="M88" s="94" t="s">
        <v>19</v>
      </c>
      <c r="N88" s="95" t="s">
        <v>42</v>
      </c>
      <c r="O88" s="95" t="s">
        <v>108</v>
      </c>
      <c r="P88" s="95" t="s">
        <v>109</v>
      </c>
      <c r="Q88" s="95" t="s">
        <v>110</v>
      </c>
      <c r="R88" s="95" t="s">
        <v>111</v>
      </c>
      <c r="S88" s="95" t="s">
        <v>112</v>
      </c>
      <c r="T88" s="96" t="s">
        <v>113</v>
      </c>
      <c r="U88" s="172"/>
      <c r="V88" s="172"/>
      <c r="W88" s="172"/>
      <c r="X88" s="172"/>
      <c r="Y88" s="172"/>
      <c r="Z88" s="172"/>
      <c r="AA88" s="172"/>
      <c r="AB88" s="172"/>
      <c r="AC88" s="172"/>
      <c r="AD88" s="172"/>
      <c r="AE88" s="172"/>
    </row>
    <row r="89" s="2" customFormat="1" ht="22.8" customHeight="1">
      <c r="A89" s="40"/>
      <c r="B89" s="41"/>
      <c r="C89" s="101" t="s">
        <v>114</v>
      </c>
      <c r="D89" s="42"/>
      <c r="E89" s="42"/>
      <c r="F89" s="42"/>
      <c r="G89" s="42"/>
      <c r="H89" s="42"/>
      <c r="I89" s="42"/>
      <c r="J89" s="178">
        <f>BK89</f>
        <v>0</v>
      </c>
      <c r="K89" s="42"/>
      <c r="L89" s="46"/>
      <c r="M89" s="97"/>
      <c r="N89" s="179"/>
      <c r="O89" s="98"/>
      <c r="P89" s="180">
        <f>P90+P331</f>
        <v>0</v>
      </c>
      <c r="Q89" s="98"/>
      <c r="R89" s="180">
        <f>R90+R331</f>
        <v>443.57470489000002</v>
      </c>
      <c r="S89" s="98"/>
      <c r="T89" s="181">
        <f>T90+T331</f>
        <v>270.70249999999999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71</v>
      </c>
      <c r="AU89" s="19" t="s">
        <v>85</v>
      </c>
      <c r="BK89" s="182">
        <f>BK90+BK331</f>
        <v>0</v>
      </c>
    </row>
    <row r="90" s="12" customFormat="1" ht="25.92" customHeight="1">
      <c r="A90" s="12"/>
      <c r="B90" s="183"/>
      <c r="C90" s="184"/>
      <c r="D90" s="185" t="s">
        <v>71</v>
      </c>
      <c r="E90" s="186" t="s">
        <v>115</v>
      </c>
      <c r="F90" s="186" t="s">
        <v>116</v>
      </c>
      <c r="G90" s="184"/>
      <c r="H90" s="184"/>
      <c r="I90" s="187"/>
      <c r="J90" s="188">
        <f>BK90</f>
        <v>0</v>
      </c>
      <c r="K90" s="184"/>
      <c r="L90" s="189"/>
      <c r="M90" s="190"/>
      <c r="N90" s="191"/>
      <c r="O90" s="191"/>
      <c r="P90" s="192">
        <f>P91+P164+P182+P270+P279+P305+P318+P328</f>
        <v>0</v>
      </c>
      <c r="Q90" s="191"/>
      <c r="R90" s="192">
        <f>R91+R164+R182+R270+R279+R305+R318+R328</f>
        <v>442.98667339000002</v>
      </c>
      <c r="S90" s="191"/>
      <c r="T90" s="193">
        <f>T91+T164+T182+T270+T279+T305+T318+T328</f>
        <v>270.70249999999999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4" t="s">
        <v>77</v>
      </c>
      <c r="AT90" s="195" t="s">
        <v>71</v>
      </c>
      <c r="AU90" s="195" t="s">
        <v>72</v>
      </c>
      <c r="AY90" s="194" t="s">
        <v>117</v>
      </c>
      <c r="BK90" s="196">
        <f>BK91+BK164+BK182+BK270+BK279+BK305+BK318+BK328</f>
        <v>0</v>
      </c>
    </row>
    <row r="91" s="12" customFormat="1" ht="22.8" customHeight="1">
      <c r="A91" s="12"/>
      <c r="B91" s="183"/>
      <c r="C91" s="184"/>
      <c r="D91" s="185" t="s">
        <v>71</v>
      </c>
      <c r="E91" s="197" t="s">
        <v>77</v>
      </c>
      <c r="F91" s="197" t="s">
        <v>118</v>
      </c>
      <c r="G91" s="184"/>
      <c r="H91" s="184"/>
      <c r="I91" s="187"/>
      <c r="J91" s="198">
        <f>BK91</f>
        <v>0</v>
      </c>
      <c r="K91" s="184"/>
      <c r="L91" s="189"/>
      <c r="M91" s="190"/>
      <c r="N91" s="191"/>
      <c r="O91" s="191"/>
      <c r="P91" s="192">
        <f>SUM(P92:P163)</f>
        <v>0</v>
      </c>
      <c r="Q91" s="191"/>
      <c r="R91" s="192">
        <f>SUM(R92:R163)</f>
        <v>4.5431999999999997</v>
      </c>
      <c r="S91" s="191"/>
      <c r="T91" s="193">
        <f>SUM(T92:T163)</f>
        <v>270.70249999999999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4" t="s">
        <v>77</v>
      </c>
      <c r="AT91" s="195" t="s">
        <v>71</v>
      </c>
      <c r="AU91" s="195" t="s">
        <v>77</v>
      </c>
      <c r="AY91" s="194" t="s">
        <v>117</v>
      </c>
      <c r="BK91" s="196">
        <f>SUM(BK92:BK163)</f>
        <v>0</v>
      </c>
    </row>
    <row r="92" s="2" customFormat="1" ht="24.15" customHeight="1">
      <c r="A92" s="40"/>
      <c r="B92" s="41"/>
      <c r="C92" s="199" t="s">
        <v>77</v>
      </c>
      <c r="D92" s="199" t="s">
        <v>119</v>
      </c>
      <c r="E92" s="200" t="s">
        <v>120</v>
      </c>
      <c r="F92" s="201" t="s">
        <v>121</v>
      </c>
      <c r="G92" s="202" t="s">
        <v>122</v>
      </c>
      <c r="H92" s="203">
        <v>60</v>
      </c>
      <c r="I92" s="204"/>
      <c r="J92" s="205">
        <f>ROUND(I92*H92,2)</f>
        <v>0</v>
      </c>
      <c r="K92" s="201" t="s">
        <v>19</v>
      </c>
      <c r="L92" s="46"/>
      <c r="M92" s="206" t="s">
        <v>19</v>
      </c>
      <c r="N92" s="207" t="s">
        <v>43</v>
      </c>
      <c r="O92" s="86"/>
      <c r="P92" s="208">
        <f>O92*H92</f>
        <v>0</v>
      </c>
      <c r="Q92" s="208">
        <v>0.074999999999999997</v>
      </c>
      <c r="R92" s="208">
        <f>Q92*H92</f>
        <v>4.5</v>
      </c>
      <c r="S92" s="208">
        <v>0</v>
      </c>
      <c r="T92" s="209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0" t="s">
        <v>123</v>
      </c>
      <c r="AT92" s="210" t="s">
        <v>119</v>
      </c>
      <c r="AU92" s="210" t="s">
        <v>79</v>
      </c>
      <c r="AY92" s="19" t="s">
        <v>117</v>
      </c>
      <c r="BE92" s="211">
        <f>IF(N92="základní",J92,0)</f>
        <v>0</v>
      </c>
      <c r="BF92" s="211">
        <f>IF(N92="snížená",J92,0)</f>
        <v>0</v>
      </c>
      <c r="BG92" s="211">
        <f>IF(N92="zákl. přenesená",J92,0)</f>
        <v>0</v>
      </c>
      <c r="BH92" s="211">
        <f>IF(N92="sníž. přenesená",J92,0)</f>
        <v>0</v>
      </c>
      <c r="BI92" s="211">
        <f>IF(N92="nulová",J92,0)</f>
        <v>0</v>
      </c>
      <c r="BJ92" s="19" t="s">
        <v>77</v>
      </c>
      <c r="BK92" s="211">
        <f>ROUND(I92*H92,2)</f>
        <v>0</v>
      </c>
      <c r="BL92" s="19" t="s">
        <v>123</v>
      </c>
      <c r="BM92" s="210" t="s">
        <v>124</v>
      </c>
    </row>
    <row r="93" s="13" customFormat="1">
      <c r="A93" s="13"/>
      <c r="B93" s="212"/>
      <c r="C93" s="213"/>
      <c r="D93" s="214" t="s">
        <v>125</v>
      </c>
      <c r="E93" s="215" t="s">
        <v>19</v>
      </c>
      <c r="F93" s="216" t="s">
        <v>126</v>
      </c>
      <c r="G93" s="213"/>
      <c r="H93" s="217">
        <v>60</v>
      </c>
      <c r="I93" s="218"/>
      <c r="J93" s="213"/>
      <c r="K93" s="213"/>
      <c r="L93" s="219"/>
      <c r="M93" s="220"/>
      <c r="N93" s="221"/>
      <c r="O93" s="221"/>
      <c r="P93" s="221"/>
      <c r="Q93" s="221"/>
      <c r="R93" s="221"/>
      <c r="S93" s="221"/>
      <c r="T93" s="22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3" t="s">
        <v>125</v>
      </c>
      <c r="AU93" s="223" t="s">
        <v>79</v>
      </c>
      <c r="AV93" s="13" t="s">
        <v>79</v>
      </c>
      <c r="AW93" s="13" t="s">
        <v>33</v>
      </c>
      <c r="AX93" s="13" t="s">
        <v>72</v>
      </c>
      <c r="AY93" s="223" t="s">
        <v>117</v>
      </c>
    </row>
    <row r="94" s="14" customFormat="1">
      <c r="A94" s="14"/>
      <c r="B94" s="224"/>
      <c r="C94" s="225"/>
      <c r="D94" s="214" t="s">
        <v>125</v>
      </c>
      <c r="E94" s="226" t="s">
        <v>19</v>
      </c>
      <c r="F94" s="227" t="s">
        <v>127</v>
      </c>
      <c r="G94" s="225"/>
      <c r="H94" s="228">
        <v>60</v>
      </c>
      <c r="I94" s="229"/>
      <c r="J94" s="225"/>
      <c r="K94" s="225"/>
      <c r="L94" s="230"/>
      <c r="M94" s="231"/>
      <c r="N94" s="232"/>
      <c r="O94" s="232"/>
      <c r="P94" s="232"/>
      <c r="Q94" s="232"/>
      <c r="R94" s="232"/>
      <c r="S94" s="232"/>
      <c r="T94" s="233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34" t="s">
        <v>125</v>
      </c>
      <c r="AU94" s="234" t="s">
        <v>79</v>
      </c>
      <c r="AV94" s="14" t="s">
        <v>128</v>
      </c>
      <c r="AW94" s="14" t="s">
        <v>33</v>
      </c>
      <c r="AX94" s="14" t="s">
        <v>77</v>
      </c>
      <c r="AY94" s="234" t="s">
        <v>117</v>
      </c>
    </row>
    <row r="95" s="2" customFormat="1" ht="16.5" customHeight="1">
      <c r="A95" s="40"/>
      <c r="B95" s="41"/>
      <c r="C95" s="199" t="s">
        <v>79</v>
      </c>
      <c r="D95" s="199" t="s">
        <v>119</v>
      </c>
      <c r="E95" s="200" t="s">
        <v>129</v>
      </c>
      <c r="F95" s="201" t="s">
        <v>130</v>
      </c>
      <c r="G95" s="202" t="s">
        <v>131</v>
      </c>
      <c r="H95" s="203">
        <v>1440</v>
      </c>
      <c r="I95" s="204"/>
      <c r="J95" s="205">
        <f>ROUND(I95*H95,2)</f>
        <v>0</v>
      </c>
      <c r="K95" s="201" t="s">
        <v>132</v>
      </c>
      <c r="L95" s="46"/>
      <c r="M95" s="206" t="s">
        <v>19</v>
      </c>
      <c r="N95" s="207" t="s">
        <v>43</v>
      </c>
      <c r="O95" s="86"/>
      <c r="P95" s="208">
        <f>O95*H95</f>
        <v>0</v>
      </c>
      <c r="Q95" s="208">
        <v>3.0000000000000001E-05</v>
      </c>
      <c r="R95" s="208">
        <f>Q95*H95</f>
        <v>0.043200000000000002</v>
      </c>
      <c r="S95" s="208">
        <v>0</v>
      </c>
      <c r="T95" s="209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0" t="s">
        <v>123</v>
      </c>
      <c r="AT95" s="210" t="s">
        <v>119</v>
      </c>
      <c r="AU95" s="210" t="s">
        <v>79</v>
      </c>
      <c r="AY95" s="19" t="s">
        <v>117</v>
      </c>
      <c r="BE95" s="211">
        <f>IF(N95="základní",J95,0)</f>
        <v>0</v>
      </c>
      <c r="BF95" s="211">
        <f>IF(N95="snížená",J95,0)</f>
        <v>0</v>
      </c>
      <c r="BG95" s="211">
        <f>IF(N95="zákl. přenesená",J95,0)</f>
        <v>0</v>
      </c>
      <c r="BH95" s="211">
        <f>IF(N95="sníž. přenesená",J95,0)</f>
        <v>0</v>
      </c>
      <c r="BI95" s="211">
        <f>IF(N95="nulová",J95,0)</f>
        <v>0</v>
      </c>
      <c r="BJ95" s="19" t="s">
        <v>77</v>
      </c>
      <c r="BK95" s="211">
        <f>ROUND(I95*H95,2)</f>
        <v>0</v>
      </c>
      <c r="BL95" s="19" t="s">
        <v>123</v>
      </c>
      <c r="BM95" s="210" t="s">
        <v>133</v>
      </c>
    </row>
    <row r="96" s="2" customFormat="1">
      <c r="A96" s="40"/>
      <c r="B96" s="41"/>
      <c r="C96" s="42"/>
      <c r="D96" s="235" t="s">
        <v>134</v>
      </c>
      <c r="E96" s="42"/>
      <c r="F96" s="236" t="s">
        <v>135</v>
      </c>
      <c r="G96" s="42"/>
      <c r="H96" s="42"/>
      <c r="I96" s="237"/>
      <c r="J96" s="42"/>
      <c r="K96" s="42"/>
      <c r="L96" s="46"/>
      <c r="M96" s="238"/>
      <c r="N96" s="239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134</v>
      </c>
      <c r="AU96" s="19" t="s">
        <v>79</v>
      </c>
    </row>
    <row r="97" s="13" customFormat="1">
      <c r="A97" s="13"/>
      <c r="B97" s="212"/>
      <c r="C97" s="213"/>
      <c r="D97" s="214" t="s">
        <v>125</v>
      </c>
      <c r="E97" s="215" t="s">
        <v>19</v>
      </c>
      <c r="F97" s="216" t="s">
        <v>136</v>
      </c>
      <c r="G97" s="213"/>
      <c r="H97" s="217">
        <v>1440</v>
      </c>
      <c r="I97" s="218"/>
      <c r="J97" s="213"/>
      <c r="K97" s="213"/>
      <c r="L97" s="219"/>
      <c r="M97" s="220"/>
      <c r="N97" s="221"/>
      <c r="O97" s="221"/>
      <c r="P97" s="221"/>
      <c r="Q97" s="221"/>
      <c r="R97" s="221"/>
      <c r="S97" s="221"/>
      <c r="T97" s="22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3" t="s">
        <v>125</v>
      </c>
      <c r="AU97" s="223" t="s">
        <v>79</v>
      </c>
      <c r="AV97" s="13" t="s">
        <v>79</v>
      </c>
      <c r="AW97" s="13" t="s">
        <v>33</v>
      </c>
      <c r="AX97" s="13" t="s">
        <v>72</v>
      </c>
      <c r="AY97" s="223" t="s">
        <v>117</v>
      </c>
    </row>
    <row r="98" s="14" customFormat="1">
      <c r="A98" s="14"/>
      <c r="B98" s="224"/>
      <c r="C98" s="225"/>
      <c r="D98" s="214" t="s">
        <v>125</v>
      </c>
      <c r="E98" s="226" t="s">
        <v>19</v>
      </c>
      <c r="F98" s="227" t="s">
        <v>127</v>
      </c>
      <c r="G98" s="225"/>
      <c r="H98" s="228">
        <v>1440</v>
      </c>
      <c r="I98" s="229"/>
      <c r="J98" s="225"/>
      <c r="K98" s="225"/>
      <c r="L98" s="230"/>
      <c r="M98" s="231"/>
      <c r="N98" s="232"/>
      <c r="O98" s="232"/>
      <c r="P98" s="232"/>
      <c r="Q98" s="232"/>
      <c r="R98" s="232"/>
      <c r="S98" s="232"/>
      <c r="T98" s="233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34" t="s">
        <v>125</v>
      </c>
      <c r="AU98" s="234" t="s">
        <v>79</v>
      </c>
      <c r="AV98" s="14" t="s">
        <v>128</v>
      </c>
      <c r="AW98" s="14" t="s">
        <v>33</v>
      </c>
      <c r="AX98" s="14" t="s">
        <v>77</v>
      </c>
      <c r="AY98" s="234" t="s">
        <v>117</v>
      </c>
    </row>
    <row r="99" s="15" customFormat="1">
      <c r="A99" s="15"/>
      <c r="B99" s="240"/>
      <c r="C99" s="241"/>
      <c r="D99" s="214" t="s">
        <v>125</v>
      </c>
      <c r="E99" s="242" t="s">
        <v>19</v>
      </c>
      <c r="F99" s="243" t="s">
        <v>137</v>
      </c>
      <c r="G99" s="241"/>
      <c r="H99" s="242" t="s">
        <v>19</v>
      </c>
      <c r="I99" s="244"/>
      <c r="J99" s="241"/>
      <c r="K99" s="241"/>
      <c r="L99" s="245"/>
      <c r="M99" s="246"/>
      <c r="N99" s="247"/>
      <c r="O99" s="247"/>
      <c r="P99" s="247"/>
      <c r="Q99" s="247"/>
      <c r="R99" s="247"/>
      <c r="S99" s="247"/>
      <c r="T99" s="248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49" t="s">
        <v>125</v>
      </c>
      <c r="AU99" s="249" t="s">
        <v>79</v>
      </c>
      <c r="AV99" s="15" t="s">
        <v>77</v>
      </c>
      <c r="AW99" s="15" t="s">
        <v>33</v>
      </c>
      <c r="AX99" s="15" t="s">
        <v>72</v>
      </c>
      <c r="AY99" s="249" t="s">
        <v>117</v>
      </c>
    </row>
    <row r="100" s="2" customFormat="1" ht="24.15" customHeight="1">
      <c r="A100" s="40"/>
      <c r="B100" s="41"/>
      <c r="C100" s="199" t="s">
        <v>128</v>
      </c>
      <c r="D100" s="199" t="s">
        <v>119</v>
      </c>
      <c r="E100" s="200" t="s">
        <v>138</v>
      </c>
      <c r="F100" s="201" t="s">
        <v>139</v>
      </c>
      <c r="G100" s="202" t="s">
        <v>140</v>
      </c>
      <c r="H100" s="203">
        <v>60</v>
      </c>
      <c r="I100" s="204"/>
      <c r="J100" s="205">
        <f>ROUND(I100*H100,2)</f>
        <v>0</v>
      </c>
      <c r="K100" s="201" t="s">
        <v>132</v>
      </c>
      <c r="L100" s="46"/>
      <c r="M100" s="206" t="s">
        <v>19</v>
      </c>
      <c r="N100" s="207" t="s">
        <v>43</v>
      </c>
      <c r="O100" s="86"/>
      <c r="P100" s="208">
        <f>O100*H100</f>
        <v>0</v>
      </c>
      <c r="Q100" s="208">
        <v>0</v>
      </c>
      <c r="R100" s="208">
        <f>Q100*H100</f>
        <v>0</v>
      </c>
      <c r="S100" s="208">
        <v>0</v>
      </c>
      <c r="T100" s="209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0" t="s">
        <v>123</v>
      </c>
      <c r="AT100" s="210" t="s">
        <v>119</v>
      </c>
      <c r="AU100" s="210" t="s">
        <v>79</v>
      </c>
      <c r="AY100" s="19" t="s">
        <v>117</v>
      </c>
      <c r="BE100" s="211">
        <f>IF(N100="základní",J100,0)</f>
        <v>0</v>
      </c>
      <c r="BF100" s="211">
        <f>IF(N100="snížená",J100,0)</f>
        <v>0</v>
      </c>
      <c r="BG100" s="211">
        <f>IF(N100="zákl. přenesená",J100,0)</f>
        <v>0</v>
      </c>
      <c r="BH100" s="211">
        <f>IF(N100="sníž. přenesená",J100,0)</f>
        <v>0</v>
      </c>
      <c r="BI100" s="211">
        <f>IF(N100="nulová",J100,0)</f>
        <v>0</v>
      </c>
      <c r="BJ100" s="19" t="s">
        <v>77</v>
      </c>
      <c r="BK100" s="211">
        <f>ROUND(I100*H100,2)</f>
        <v>0</v>
      </c>
      <c r="BL100" s="19" t="s">
        <v>123</v>
      </c>
      <c r="BM100" s="210" t="s">
        <v>141</v>
      </c>
    </row>
    <row r="101" s="2" customFormat="1">
      <c r="A101" s="40"/>
      <c r="B101" s="41"/>
      <c r="C101" s="42"/>
      <c r="D101" s="235" t="s">
        <v>134</v>
      </c>
      <c r="E101" s="42"/>
      <c r="F101" s="236" t="s">
        <v>142</v>
      </c>
      <c r="G101" s="42"/>
      <c r="H101" s="42"/>
      <c r="I101" s="237"/>
      <c r="J101" s="42"/>
      <c r="K101" s="42"/>
      <c r="L101" s="46"/>
      <c r="M101" s="238"/>
      <c r="N101" s="239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134</v>
      </c>
      <c r="AU101" s="19" t="s">
        <v>79</v>
      </c>
    </row>
    <row r="102" s="13" customFormat="1">
      <c r="A102" s="13"/>
      <c r="B102" s="212"/>
      <c r="C102" s="213"/>
      <c r="D102" s="214" t="s">
        <v>125</v>
      </c>
      <c r="E102" s="215" t="s">
        <v>19</v>
      </c>
      <c r="F102" s="216" t="s">
        <v>143</v>
      </c>
      <c r="G102" s="213"/>
      <c r="H102" s="217">
        <v>60</v>
      </c>
      <c r="I102" s="218"/>
      <c r="J102" s="213"/>
      <c r="K102" s="213"/>
      <c r="L102" s="219"/>
      <c r="M102" s="220"/>
      <c r="N102" s="221"/>
      <c r="O102" s="221"/>
      <c r="P102" s="221"/>
      <c r="Q102" s="221"/>
      <c r="R102" s="221"/>
      <c r="S102" s="221"/>
      <c r="T102" s="22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3" t="s">
        <v>125</v>
      </c>
      <c r="AU102" s="223" t="s">
        <v>79</v>
      </c>
      <c r="AV102" s="13" t="s">
        <v>79</v>
      </c>
      <c r="AW102" s="13" t="s">
        <v>33</v>
      </c>
      <c r="AX102" s="13" t="s">
        <v>72</v>
      </c>
      <c r="AY102" s="223" t="s">
        <v>117</v>
      </c>
    </row>
    <row r="103" s="14" customFormat="1">
      <c r="A103" s="14"/>
      <c r="B103" s="224"/>
      <c r="C103" s="225"/>
      <c r="D103" s="214" t="s">
        <v>125</v>
      </c>
      <c r="E103" s="226" t="s">
        <v>19</v>
      </c>
      <c r="F103" s="227" t="s">
        <v>127</v>
      </c>
      <c r="G103" s="225"/>
      <c r="H103" s="228">
        <v>60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34" t="s">
        <v>125</v>
      </c>
      <c r="AU103" s="234" t="s">
        <v>79</v>
      </c>
      <c r="AV103" s="14" t="s">
        <v>128</v>
      </c>
      <c r="AW103" s="14" t="s">
        <v>33</v>
      </c>
      <c r="AX103" s="14" t="s">
        <v>77</v>
      </c>
      <c r="AY103" s="234" t="s">
        <v>117</v>
      </c>
    </row>
    <row r="104" s="2" customFormat="1" ht="21.75" customHeight="1">
      <c r="A104" s="40"/>
      <c r="B104" s="41"/>
      <c r="C104" s="199" t="s">
        <v>123</v>
      </c>
      <c r="D104" s="199" t="s">
        <v>119</v>
      </c>
      <c r="E104" s="200" t="s">
        <v>144</v>
      </c>
      <c r="F104" s="201" t="s">
        <v>145</v>
      </c>
      <c r="G104" s="202" t="s">
        <v>146</v>
      </c>
      <c r="H104" s="203">
        <v>162.422</v>
      </c>
      <c r="I104" s="204"/>
      <c r="J104" s="205">
        <f>ROUND(I104*H104,2)</f>
        <v>0</v>
      </c>
      <c r="K104" s="201" t="s">
        <v>132</v>
      </c>
      <c r="L104" s="46"/>
      <c r="M104" s="206" t="s">
        <v>19</v>
      </c>
      <c r="N104" s="207" t="s">
        <v>43</v>
      </c>
      <c r="O104" s="86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0" t="s">
        <v>123</v>
      </c>
      <c r="AT104" s="210" t="s">
        <v>119</v>
      </c>
      <c r="AU104" s="210" t="s">
        <v>79</v>
      </c>
      <c r="AY104" s="19" t="s">
        <v>117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9" t="s">
        <v>77</v>
      </c>
      <c r="BK104" s="211">
        <f>ROUND(I104*H104,2)</f>
        <v>0</v>
      </c>
      <c r="BL104" s="19" t="s">
        <v>123</v>
      </c>
      <c r="BM104" s="210" t="s">
        <v>147</v>
      </c>
    </row>
    <row r="105" s="2" customFormat="1">
      <c r="A105" s="40"/>
      <c r="B105" s="41"/>
      <c r="C105" s="42"/>
      <c r="D105" s="235" t="s">
        <v>134</v>
      </c>
      <c r="E105" s="42"/>
      <c r="F105" s="236" t="s">
        <v>148</v>
      </c>
      <c r="G105" s="42"/>
      <c r="H105" s="42"/>
      <c r="I105" s="237"/>
      <c r="J105" s="42"/>
      <c r="K105" s="42"/>
      <c r="L105" s="46"/>
      <c r="M105" s="238"/>
      <c r="N105" s="239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134</v>
      </c>
      <c r="AU105" s="19" t="s">
        <v>79</v>
      </c>
    </row>
    <row r="106" s="15" customFormat="1">
      <c r="A106" s="15"/>
      <c r="B106" s="240"/>
      <c r="C106" s="241"/>
      <c r="D106" s="214" t="s">
        <v>125</v>
      </c>
      <c r="E106" s="242" t="s">
        <v>19</v>
      </c>
      <c r="F106" s="243" t="s">
        <v>149</v>
      </c>
      <c r="G106" s="241"/>
      <c r="H106" s="242" t="s">
        <v>19</v>
      </c>
      <c r="I106" s="244"/>
      <c r="J106" s="241"/>
      <c r="K106" s="241"/>
      <c r="L106" s="245"/>
      <c r="M106" s="246"/>
      <c r="N106" s="247"/>
      <c r="O106" s="247"/>
      <c r="P106" s="247"/>
      <c r="Q106" s="247"/>
      <c r="R106" s="247"/>
      <c r="S106" s="247"/>
      <c r="T106" s="248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49" t="s">
        <v>125</v>
      </c>
      <c r="AU106" s="249" t="s">
        <v>79</v>
      </c>
      <c r="AV106" s="15" t="s">
        <v>77</v>
      </c>
      <c r="AW106" s="15" t="s">
        <v>33</v>
      </c>
      <c r="AX106" s="15" t="s">
        <v>72</v>
      </c>
      <c r="AY106" s="249" t="s">
        <v>117</v>
      </c>
    </row>
    <row r="107" s="13" customFormat="1">
      <c r="A107" s="13"/>
      <c r="B107" s="212"/>
      <c r="C107" s="213"/>
      <c r="D107" s="214" t="s">
        <v>125</v>
      </c>
      <c r="E107" s="215" t="s">
        <v>19</v>
      </c>
      <c r="F107" s="216" t="s">
        <v>150</v>
      </c>
      <c r="G107" s="213"/>
      <c r="H107" s="217">
        <v>162.422</v>
      </c>
      <c r="I107" s="218"/>
      <c r="J107" s="213"/>
      <c r="K107" s="213"/>
      <c r="L107" s="219"/>
      <c r="M107" s="220"/>
      <c r="N107" s="221"/>
      <c r="O107" s="221"/>
      <c r="P107" s="221"/>
      <c r="Q107" s="221"/>
      <c r="R107" s="221"/>
      <c r="S107" s="221"/>
      <c r="T107" s="22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3" t="s">
        <v>125</v>
      </c>
      <c r="AU107" s="223" t="s">
        <v>79</v>
      </c>
      <c r="AV107" s="13" t="s">
        <v>79</v>
      </c>
      <c r="AW107" s="13" t="s">
        <v>33</v>
      </c>
      <c r="AX107" s="13" t="s">
        <v>72</v>
      </c>
      <c r="AY107" s="223" t="s">
        <v>117</v>
      </c>
    </row>
    <row r="108" s="14" customFormat="1">
      <c r="A108" s="14"/>
      <c r="B108" s="224"/>
      <c r="C108" s="225"/>
      <c r="D108" s="214" t="s">
        <v>125</v>
      </c>
      <c r="E108" s="226" t="s">
        <v>19</v>
      </c>
      <c r="F108" s="227" t="s">
        <v>127</v>
      </c>
      <c r="G108" s="225"/>
      <c r="H108" s="228">
        <v>162.422</v>
      </c>
      <c r="I108" s="229"/>
      <c r="J108" s="225"/>
      <c r="K108" s="225"/>
      <c r="L108" s="230"/>
      <c r="M108" s="231"/>
      <c r="N108" s="232"/>
      <c r="O108" s="232"/>
      <c r="P108" s="232"/>
      <c r="Q108" s="232"/>
      <c r="R108" s="232"/>
      <c r="S108" s="232"/>
      <c r="T108" s="23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34" t="s">
        <v>125</v>
      </c>
      <c r="AU108" s="234" t="s">
        <v>79</v>
      </c>
      <c r="AV108" s="14" t="s">
        <v>128</v>
      </c>
      <c r="AW108" s="14" t="s">
        <v>33</v>
      </c>
      <c r="AX108" s="14" t="s">
        <v>77</v>
      </c>
      <c r="AY108" s="234" t="s">
        <v>117</v>
      </c>
    </row>
    <row r="109" s="2" customFormat="1" ht="21.75" customHeight="1">
      <c r="A109" s="40"/>
      <c r="B109" s="41"/>
      <c r="C109" s="199" t="s">
        <v>151</v>
      </c>
      <c r="D109" s="199" t="s">
        <v>119</v>
      </c>
      <c r="E109" s="200" t="s">
        <v>152</v>
      </c>
      <c r="F109" s="201" t="s">
        <v>153</v>
      </c>
      <c r="G109" s="202" t="s">
        <v>146</v>
      </c>
      <c r="H109" s="203">
        <v>162.422</v>
      </c>
      <c r="I109" s="204"/>
      <c r="J109" s="205">
        <f>ROUND(I109*H109,2)</f>
        <v>0</v>
      </c>
      <c r="K109" s="201" t="s">
        <v>132</v>
      </c>
      <c r="L109" s="46"/>
      <c r="M109" s="206" t="s">
        <v>19</v>
      </c>
      <c r="N109" s="207" t="s">
        <v>43</v>
      </c>
      <c r="O109" s="86"/>
      <c r="P109" s="208">
        <f>O109*H109</f>
        <v>0</v>
      </c>
      <c r="Q109" s="208">
        <v>0</v>
      </c>
      <c r="R109" s="208">
        <f>Q109*H109</f>
        <v>0</v>
      </c>
      <c r="S109" s="208">
        <v>0</v>
      </c>
      <c r="T109" s="209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0" t="s">
        <v>123</v>
      </c>
      <c r="AT109" s="210" t="s">
        <v>119</v>
      </c>
      <c r="AU109" s="210" t="s">
        <v>79</v>
      </c>
      <c r="AY109" s="19" t="s">
        <v>117</v>
      </c>
      <c r="BE109" s="211">
        <f>IF(N109="základní",J109,0)</f>
        <v>0</v>
      </c>
      <c r="BF109" s="211">
        <f>IF(N109="snížená",J109,0)</f>
        <v>0</v>
      </c>
      <c r="BG109" s="211">
        <f>IF(N109="zákl. přenesená",J109,0)</f>
        <v>0</v>
      </c>
      <c r="BH109" s="211">
        <f>IF(N109="sníž. přenesená",J109,0)</f>
        <v>0</v>
      </c>
      <c r="BI109" s="211">
        <f>IF(N109="nulová",J109,0)</f>
        <v>0</v>
      </c>
      <c r="BJ109" s="19" t="s">
        <v>77</v>
      </c>
      <c r="BK109" s="211">
        <f>ROUND(I109*H109,2)</f>
        <v>0</v>
      </c>
      <c r="BL109" s="19" t="s">
        <v>123</v>
      </c>
      <c r="BM109" s="210" t="s">
        <v>154</v>
      </c>
    </row>
    <row r="110" s="2" customFormat="1">
      <c r="A110" s="40"/>
      <c r="B110" s="41"/>
      <c r="C110" s="42"/>
      <c r="D110" s="235" t="s">
        <v>134</v>
      </c>
      <c r="E110" s="42"/>
      <c r="F110" s="236" t="s">
        <v>155</v>
      </c>
      <c r="G110" s="42"/>
      <c r="H110" s="42"/>
      <c r="I110" s="237"/>
      <c r="J110" s="42"/>
      <c r="K110" s="42"/>
      <c r="L110" s="46"/>
      <c r="M110" s="238"/>
      <c r="N110" s="239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134</v>
      </c>
      <c r="AU110" s="19" t="s">
        <v>79</v>
      </c>
    </row>
    <row r="111" s="15" customFormat="1">
      <c r="A111" s="15"/>
      <c r="B111" s="240"/>
      <c r="C111" s="241"/>
      <c r="D111" s="214" t="s">
        <v>125</v>
      </c>
      <c r="E111" s="242" t="s">
        <v>19</v>
      </c>
      <c r="F111" s="243" t="s">
        <v>149</v>
      </c>
      <c r="G111" s="241"/>
      <c r="H111" s="242" t="s">
        <v>19</v>
      </c>
      <c r="I111" s="244"/>
      <c r="J111" s="241"/>
      <c r="K111" s="241"/>
      <c r="L111" s="245"/>
      <c r="M111" s="246"/>
      <c r="N111" s="247"/>
      <c r="O111" s="247"/>
      <c r="P111" s="247"/>
      <c r="Q111" s="247"/>
      <c r="R111" s="247"/>
      <c r="S111" s="247"/>
      <c r="T111" s="248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49" t="s">
        <v>125</v>
      </c>
      <c r="AU111" s="249" t="s">
        <v>79</v>
      </c>
      <c r="AV111" s="15" t="s">
        <v>77</v>
      </c>
      <c r="AW111" s="15" t="s">
        <v>33</v>
      </c>
      <c r="AX111" s="15" t="s">
        <v>72</v>
      </c>
      <c r="AY111" s="249" t="s">
        <v>117</v>
      </c>
    </row>
    <row r="112" s="13" customFormat="1">
      <c r="A112" s="13"/>
      <c r="B112" s="212"/>
      <c r="C112" s="213"/>
      <c r="D112" s="214" t="s">
        <v>125</v>
      </c>
      <c r="E112" s="215" t="s">
        <v>19</v>
      </c>
      <c r="F112" s="216" t="s">
        <v>150</v>
      </c>
      <c r="G112" s="213"/>
      <c r="H112" s="217">
        <v>162.422</v>
      </c>
      <c r="I112" s="218"/>
      <c r="J112" s="213"/>
      <c r="K112" s="213"/>
      <c r="L112" s="219"/>
      <c r="M112" s="220"/>
      <c r="N112" s="221"/>
      <c r="O112" s="221"/>
      <c r="P112" s="221"/>
      <c r="Q112" s="221"/>
      <c r="R112" s="221"/>
      <c r="S112" s="221"/>
      <c r="T112" s="22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23" t="s">
        <v>125</v>
      </c>
      <c r="AU112" s="223" t="s">
        <v>79</v>
      </c>
      <c r="AV112" s="13" t="s">
        <v>79</v>
      </c>
      <c r="AW112" s="13" t="s">
        <v>33</v>
      </c>
      <c r="AX112" s="13" t="s">
        <v>72</v>
      </c>
      <c r="AY112" s="223" t="s">
        <v>117</v>
      </c>
    </row>
    <row r="113" s="14" customFormat="1">
      <c r="A113" s="14"/>
      <c r="B113" s="224"/>
      <c r="C113" s="225"/>
      <c r="D113" s="214" t="s">
        <v>125</v>
      </c>
      <c r="E113" s="226" t="s">
        <v>19</v>
      </c>
      <c r="F113" s="227" t="s">
        <v>127</v>
      </c>
      <c r="G113" s="225"/>
      <c r="H113" s="228">
        <v>162.422</v>
      </c>
      <c r="I113" s="229"/>
      <c r="J113" s="225"/>
      <c r="K113" s="225"/>
      <c r="L113" s="230"/>
      <c r="M113" s="231"/>
      <c r="N113" s="232"/>
      <c r="O113" s="232"/>
      <c r="P113" s="232"/>
      <c r="Q113" s="232"/>
      <c r="R113" s="232"/>
      <c r="S113" s="232"/>
      <c r="T113" s="23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34" t="s">
        <v>125</v>
      </c>
      <c r="AU113" s="234" t="s">
        <v>79</v>
      </c>
      <c r="AV113" s="14" t="s">
        <v>128</v>
      </c>
      <c r="AW113" s="14" t="s">
        <v>33</v>
      </c>
      <c r="AX113" s="14" t="s">
        <v>77</v>
      </c>
      <c r="AY113" s="234" t="s">
        <v>117</v>
      </c>
    </row>
    <row r="114" s="2" customFormat="1" ht="37.8" customHeight="1">
      <c r="A114" s="40"/>
      <c r="B114" s="41"/>
      <c r="C114" s="199" t="s">
        <v>156</v>
      </c>
      <c r="D114" s="199" t="s">
        <v>119</v>
      </c>
      <c r="E114" s="200" t="s">
        <v>157</v>
      </c>
      <c r="F114" s="201" t="s">
        <v>158</v>
      </c>
      <c r="G114" s="202" t="s">
        <v>146</v>
      </c>
      <c r="H114" s="203">
        <v>99</v>
      </c>
      <c r="I114" s="204"/>
      <c r="J114" s="205">
        <f>ROUND(I114*H114,2)</f>
        <v>0</v>
      </c>
      <c r="K114" s="201" t="s">
        <v>132</v>
      </c>
      <c r="L114" s="46"/>
      <c r="M114" s="206" t="s">
        <v>19</v>
      </c>
      <c r="N114" s="207" t="s">
        <v>43</v>
      </c>
      <c r="O114" s="86"/>
      <c r="P114" s="208">
        <f>O114*H114</f>
        <v>0</v>
      </c>
      <c r="Q114" s="208">
        <v>0</v>
      </c>
      <c r="R114" s="208">
        <f>Q114*H114</f>
        <v>0</v>
      </c>
      <c r="S114" s="208">
        <v>0</v>
      </c>
      <c r="T114" s="209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0" t="s">
        <v>123</v>
      </c>
      <c r="AT114" s="210" t="s">
        <v>119</v>
      </c>
      <c r="AU114" s="210" t="s">
        <v>79</v>
      </c>
      <c r="AY114" s="19" t="s">
        <v>117</v>
      </c>
      <c r="BE114" s="211">
        <f>IF(N114="základní",J114,0)</f>
        <v>0</v>
      </c>
      <c r="BF114" s="211">
        <f>IF(N114="snížená",J114,0)</f>
        <v>0</v>
      </c>
      <c r="BG114" s="211">
        <f>IF(N114="zákl. přenesená",J114,0)</f>
        <v>0</v>
      </c>
      <c r="BH114" s="211">
        <f>IF(N114="sníž. přenesená",J114,0)</f>
        <v>0</v>
      </c>
      <c r="BI114" s="211">
        <f>IF(N114="nulová",J114,0)</f>
        <v>0</v>
      </c>
      <c r="BJ114" s="19" t="s">
        <v>77</v>
      </c>
      <c r="BK114" s="211">
        <f>ROUND(I114*H114,2)</f>
        <v>0</v>
      </c>
      <c r="BL114" s="19" t="s">
        <v>123</v>
      </c>
      <c r="BM114" s="210" t="s">
        <v>159</v>
      </c>
    </row>
    <row r="115" s="2" customFormat="1">
      <c r="A115" s="40"/>
      <c r="B115" s="41"/>
      <c r="C115" s="42"/>
      <c r="D115" s="235" t="s">
        <v>134</v>
      </c>
      <c r="E115" s="42"/>
      <c r="F115" s="236" t="s">
        <v>160</v>
      </c>
      <c r="G115" s="42"/>
      <c r="H115" s="42"/>
      <c r="I115" s="237"/>
      <c r="J115" s="42"/>
      <c r="K115" s="42"/>
      <c r="L115" s="46"/>
      <c r="M115" s="238"/>
      <c r="N115" s="239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134</v>
      </c>
      <c r="AU115" s="19" t="s">
        <v>79</v>
      </c>
    </row>
    <row r="116" s="13" customFormat="1">
      <c r="A116" s="13"/>
      <c r="B116" s="212"/>
      <c r="C116" s="213"/>
      <c r="D116" s="214" t="s">
        <v>125</v>
      </c>
      <c r="E116" s="215" t="s">
        <v>19</v>
      </c>
      <c r="F116" s="216" t="s">
        <v>161</v>
      </c>
      <c r="G116" s="213"/>
      <c r="H116" s="217">
        <v>198</v>
      </c>
      <c r="I116" s="218"/>
      <c r="J116" s="213"/>
      <c r="K116" s="213"/>
      <c r="L116" s="219"/>
      <c r="M116" s="220"/>
      <c r="N116" s="221"/>
      <c r="O116" s="221"/>
      <c r="P116" s="221"/>
      <c r="Q116" s="221"/>
      <c r="R116" s="221"/>
      <c r="S116" s="221"/>
      <c r="T116" s="22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3" t="s">
        <v>125</v>
      </c>
      <c r="AU116" s="223" t="s">
        <v>79</v>
      </c>
      <c r="AV116" s="13" t="s">
        <v>79</v>
      </c>
      <c r="AW116" s="13" t="s">
        <v>33</v>
      </c>
      <c r="AX116" s="13" t="s">
        <v>72</v>
      </c>
      <c r="AY116" s="223" t="s">
        <v>117</v>
      </c>
    </row>
    <row r="117" s="13" customFormat="1">
      <c r="A117" s="13"/>
      <c r="B117" s="212"/>
      <c r="C117" s="213"/>
      <c r="D117" s="214" t="s">
        <v>125</v>
      </c>
      <c r="E117" s="215" t="s">
        <v>19</v>
      </c>
      <c r="F117" s="216" t="s">
        <v>162</v>
      </c>
      <c r="G117" s="213"/>
      <c r="H117" s="217">
        <v>-99</v>
      </c>
      <c r="I117" s="218"/>
      <c r="J117" s="213"/>
      <c r="K117" s="213"/>
      <c r="L117" s="219"/>
      <c r="M117" s="220"/>
      <c r="N117" s="221"/>
      <c r="O117" s="221"/>
      <c r="P117" s="221"/>
      <c r="Q117" s="221"/>
      <c r="R117" s="221"/>
      <c r="S117" s="221"/>
      <c r="T117" s="222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3" t="s">
        <v>125</v>
      </c>
      <c r="AU117" s="223" t="s">
        <v>79</v>
      </c>
      <c r="AV117" s="13" t="s">
        <v>79</v>
      </c>
      <c r="AW117" s="13" t="s">
        <v>33</v>
      </c>
      <c r="AX117" s="13" t="s">
        <v>72</v>
      </c>
      <c r="AY117" s="223" t="s">
        <v>117</v>
      </c>
    </row>
    <row r="118" s="14" customFormat="1">
      <c r="A118" s="14"/>
      <c r="B118" s="224"/>
      <c r="C118" s="225"/>
      <c r="D118" s="214" t="s">
        <v>125</v>
      </c>
      <c r="E118" s="226" t="s">
        <v>19</v>
      </c>
      <c r="F118" s="227" t="s">
        <v>127</v>
      </c>
      <c r="G118" s="225"/>
      <c r="H118" s="228">
        <v>99</v>
      </c>
      <c r="I118" s="229"/>
      <c r="J118" s="225"/>
      <c r="K118" s="225"/>
      <c r="L118" s="230"/>
      <c r="M118" s="231"/>
      <c r="N118" s="232"/>
      <c r="O118" s="232"/>
      <c r="P118" s="232"/>
      <c r="Q118" s="232"/>
      <c r="R118" s="232"/>
      <c r="S118" s="232"/>
      <c r="T118" s="233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34" t="s">
        <v>125</v>
      </c>
      <c r="AU118" s="234" t="s">
        <v>79</v>
      </c>
      <c r="AV118" s="14" t="s">
        <v>128</v>
      </c>
      <c r="AW118" s="14" t="s">
        <v>33</v>
      </c>
      <c r="AX118" s="14" t="s">
        <v>77</v>
      </c>
      <c r="AY118" s="234" t="s">
        <v>117</v>
      </c>
    </row>
    <row r="119" s="2" customFormat="1" ht="37.8" customHeight="1">
      <c r="A119" s="40"/>
      <c r="B119" s="41"/>
      <c r="C119" s="199" t="s">
        <v>163</v>
      </c>
      <c r="D119" s="199" t="s">
        <v>119</v>
      </c>
      <c r="E119" s="200" t="s">
        <v>164</v>
      </c>
      <c r="F119" s="201" t="s">
        <v>165</v>
      </c>
      <c r="G119" s="202" t="s">
        <v>146</v>
      </c>
      <c r="H119" s="203">
        <v>99</v>
      </c>
      <c r="I119" s="204"/>
      <c r="J119" s="205">
        <f>ROUND(I119*H119,2)</f>
        <v>0</v>
      </c>
      <c r="K119" s="201" t="s">
        <v>132</v>
      </c>
      <c r="L119" s="46"/>
      <c r="M119" s="206" t="s">
        <v>19</v>
      </c>
      <c r="N119" s="207" t="s">
        <v>43</v>
      </c>
      <c r="O119" s="86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0" t="s">
        <v>123</v>
      </c>
      <c r="AT119" s="210" t="s">
        <v>119</v>
      </c>
      <c r="AU119" s="210" t="s">
        <v>79</v>
      </c>
      <c r="AY119" s="19" t="s">
        <v>117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9" t="s">
        <v>77</v>
      </c>
      <c r="BK119" s="211">
        <f>ROUND(I119*H119,2)</f>
        <v>0</v>
      </c>
      <c r="BL119" s="19" t="s">
        <v>123</v>
      </c>
      <c r="BM119" s="210" t="s">
        <v>166</v>
      </c>
    </row>
    <row r="120" s="2" customFormat="1">
      <c r="A120" s="40"/>
      <c r="B120" s="41"/>
      <c r="C120" s="42"/>
      <c r="D120" s="235" t="s">
        <v>134</v>
      </c>
      <c r="E120" s="42"/>
      <c r="F120" s="236" t="s">
        <v>167</v>
      </c>
      <c r="G120" s="42"/>
      <c r="H120" s="42"/>
      <c r="I120" s="237"/>
      <c r="J120" s="42"/>
      <c r="K120" s="42"/>
      <c r="L120" s="46"/>
      <c r="M120" s="238"/>
      <c r="N120" s="239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134</v>
      </c>
      <c r="AU120" s="19" t="s">
        <v>79</v>
      </c>
    </row>
    <row r="121" s="13" customFormat="1">
      <c r="A121" s="13"/>
      <c r="B121" s="212"/>
      <c r="C121" s="213"/>
      <c r="D121" s="214" t="s">
        <v>125</v>
      </c>
      <c r="E121" s="215" t="s">
        <v>19</v>
      </c>
      <c r="F121" s="216" t="s">
        <v>161</v>
      </c>
      <c r="G121" s="213"/>
      <c r="H121" s="217">
        <v>198</v>
      </c>
      <c r="I121" s="218"/>
      <c r="J121" s="213"/>
      <c r="K121" s="213"/>
      <c r="L121" s="219"/>
      <c r="M121" s="220"/>
      <c r="N121" s="221"/>
      <c r="O121" s="221"/>
      <c r="P121" s="221"/>
      <c r="Q121" s="221"/>
      <c r="R121" s="221"/>
      <c r="S121" s="221"/>
      <c r="T121" s="22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3" t="s">
        <v>125</v>
      </c>
      <c r="AU121" s="223" t="s">
        <v>79</v>
      </c>
      <c r="AV121" s="13" t="s">
        <v>79</v>
      </c>
      <c r="AW121" s="13" t="s">
        <v>33</v>
      </c>
      <c r="AX121" s="13" t="s">
        <v>72</v>
      </c>
      <c r="AY121" s="223" t="s">
        <v>117</v>
      </c>
    </row>
    <row r="122" s="13" customFormat="1">
      <c r="A122" s="13"/>
      <c r="B122" s="212"/>
      <c r="C122" s="213"/>
      <c r="D122" s="214" t="s">
        <v>125</v>
      </c>
      <c r="E122" s="215" t="s">
        <v>19</v>
      </c>
      <c r="F122" s="216" t="s">
        <v>162</v>
      </c>
      <c r="G122" s="213"/>
      <c r="H122" s="217">
        <v>-99</v>
      </c>
      <c r="I122" s="218"/>
      <c r="J122" s="213"/>
      <c r="K122" s="213"/>
      <c r="L122" s="219"/>
      <c r="M122" s="220"/>
      <c r="N122" s="221"/>
      <c r="O122" s="221"/>
      <c r="P122" s="221"/>
      <c r="Q122" s="221"/>
      <c r="R122" s="221"/>
      <c r="S122" s="221"/>
      <c r="T122" s="22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23" t="s">
        <v>125</v>
      </c>
      <c r="AU122" s="223" t="s">
        <v>79</v>
      </c>
      <c r="AV122" s="13" t="s">
        <v>79</v>
      </c>
      <c r="AW122" s="13" t="s">
        <v>33</v>
      </c>
      <c r="AX122" s="13" t="s">
        <v>72</v>
      </c>
      <c r="AY122" s="223" t="s">
        <v>117</v>
      </c>
    </row>
    <row r="123" s="14" customFormat="1">
      <c r="A123" s="14"/>
      <c r="B123" s="224"/>
      <c r="C123" s="225"/>
      <c r="D123" s="214" t="s">
        <v>125</v>
      </c>
      <c r="E123" s="226" t="s">
        <v>19</v>
      </c>
      <c r="F123" s="227" t="s">
        <v>127</v>
      </c>
      <c r="G123" s="225"/>
      <c r="H123" s="228">
        <v>99</v>
      </c>
      <c r="I123" s="229"/>
      <c r="J123" s="225"/>
      <c r="K123" s="225"/>
      <c r="L123" s="230"/>
      <c r="M123" s="231"/>
      <c r="N123" s="232"/>
      <c r="O123" s="232"/>
      <c r="P123" s="232"/>
      <c r="Q123" s="232"/>
      <c r="R123" s="232"/>
      <c r="S123" s="232"/>
      <c r="T123" s="23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34" t="s">
        <v>125</v>
      </c>
      <c r="AU123" s="234" t="s">
        <v>79</v>
      </c>
      <c r="AV123" s="14" t="s">
        <v>128</v>
      </c>
      <c r="AW123" s="14" t="s">
        <v>33</v>
      </c>
      <c r="AX123" s="14" t="s">
        <v>77</v>
      </c>
      <c r="AY123" s="234" t="s">
        <v>117</v>
      </c>
    </row>
    <row r="124" s="2" customFormat="1" ht="37.8" customHeight="1">
      <c r="A124" s="40"/>
      <c r="B124" s="41"/>
      <c r="C124" s="199" t="s">
        <v>168</v>
      </c>
      <c r="D124" s="199" t="s">
        <v>119</v>
      </c>
      <c r="E124" s="200" t="s">
        <v>169</v>
      </c>
      <c r="F124" s="201" t="s">
        <v>170</v>
      </c>
      <c r="G124" s="202" t="s">
        <v>146</v>
      </c>
      <c r="H124" s="203">
        <v>108.28100000000001</v>
      </c>
      <c r="I124" s="204"/>
      <c r="J124" s="205">
        <f>ROUND(I124*H124,2)</f>
        <v>0</v>
      </c>
      <c r="K124" s="201" t="s">
        <v>132</v>
      </c>
      <c r="L124" s="46"/>
      <c r="M124" s="206" t="s">
        <v>19</v>
      </c>
      <c r="N124" s="207" t="s">
        <v>43</v>
      </c>
      <c r="O124" s="86"/>
      <c r="P124" s="208">
        <f>O124*H124</f>
        <v>0</v>
      </c>
      <c r="Q124" s="208">
        <v>0</v>
      </c>
      <c r="R124" s="208">
        <f>Q124*H124</f>
        <v>0</v>
      </c>
      <c r="S124" s="208">
        <v>2.5</v>
      </c>
      <c r="T124" s="209">
        <f>S124*H124</f>
        <v>270.70249999999999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0" t="s">
        <v>123</v>
      </c>
      <c r="AT124" s="210" t="s">
        <v>119</v>
      </c>
      <c r="AU124" s="210" t="s">
        <v>79</v>
      </c>
      <c r="AY124" s="19" t="s">
        <v>117</v>
      </c>
      <c r="BE124" s="211">
        <f>IF(N124="základní",J124,0)</f>
        <v>0</v>
      </c>
      <c r="BF124" s="211">
        <f>IF(N124="snížená",J124,0)</f>
        <v>0</v>
      </c>
      <c r="BG124" s="211">
        <f>IF(N124="zákl. přenesená",J124,0)</f>
        <v>0</v>
      </c>
      <c r="BH124" s="211">
        <f>IF(N124="sníž. přenesená",J124,0)</f>
        <v>0</v>
      </c>
      <c r="BI124" s="211">
        <f>IF(N124="nulová",J124,0)</f>
        <v>0</v>
      </c>
      <c r="BJ124" s="19" t="s">
        <v>77</v>
      </c>
      <c r="BK124" s="211">
        <f>ROUND(I124*H124,2)</f>
        <v>0</v>
      </c>
      <c r="BL124" s="19" t="s">
        <v>123</v>
      </c>
      <c r="BM124" s="210" t="s">
        <v>171</v>
      </c>
    </row>
    <row r="125" s="2" customFormat="1">
      <c r="A125" s="40"/>
      <c r="B125" s="41"/>
      <c r="C125" s="42"/>
      <c r="D125" s="235" t="s">
        <v>134</v>
      </c>
      <c r="E125" s="42"/>
      <c r="F125" s="236" t="s">
        <v>172</v>
      </c>
      <c r="G125" s="42"/>
      <c r="H125" s="42"/>
      <c r="I125" s="237"/>
      <c r="J125" s="42"/>
      <c r="K125" s="42"/>
      <c r="L125" s="46"/>
      <c r="M125" s="238"/>
      <c r="N125" s="239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134</v>
      </c>
      <c r="AU125" s="19" t="s">
        <v>79</v>
      </c>
    </row>
    <row r="126" s="15" customFormat="1">
      <c r="A126" s="15"/>
      <c r="B126" s="240"/>
      <c r="C126" s="241"/>
      <c r="D126" s="214" t="s">
        <v>125</v>
      </c>
      <c r="E126" s="242" t="s">
        <v>19</v>
      </c>
      <c r="F126" s="243" t="s">
        <v>173</v>
      </c>
      <c r="G126" s="241"/>
      <c r="H126" s="242" t="s">
        <v>19</v>
      </c>
      <c r="I126" s="244"/>
      <c r="J126" s="241"/>
      <c r="K126" s="241"/>
      <c r="L126" s="245"/>
      <c r="M126" s="246"/>
      <c r="N126" s="247"/>
      <c r="O126" s="247"/>
      <c r="P126" s="247"/>
      <c r="Q126" s="247"/>
      <c r="R126" s="247"/>
      <c r="S126" s="247"/>
      <c r="T126" s="248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49" t="s">
        <v>125</v>
      </c>
      <c r="AU126" s="249" t="s">
        <v>79</v>
      </c>
      <c r="AV126" s="15" t="s">
        <v>77</v>
      </c>
      <c r="AW126" s="15" t="s">
        <v>33</v>
      </c>
      <c r="AX126" s="15" t="s">
        <v>72</v>
      </c>
      <c r="AY126" s="249" t="s">
        <v>117</v>
      </c>
    </row>
    <row r="127" s="13" customFormat="1">
      <c r="A127" s="13"/>
      <c r="B127" s="212"/>
      <c r="C127" s="213"/>
      <c r="D127" s="214" t="s">
        <v>125</v>
      </c>
      <c r="E127" s="215" t="s">
        <v>19</v>
      </c>
      <c r="F127" s="216" t="s">
        <v>174</v>
      </c>
      <c r="G127" s="213"/>
      <c r="H127" s="217">
        <v>108.28100000000001</v>
      </c>
      <c r="I127" s="218"/>
      <c r="J127" s="213"/>
      <c r="K127" s="213"/>
      <c r="L127" s="219"/>
      <c r="M127" s="220"/>
      <c r="N127" s="221"/>
      <c r="O127" s="221"/>
      <c r="P127" s="221"/>
      <c r="Q127" s="221"/>
      <c r="R127" s="221"/>
      <c r="S127" s="221"/>
      <c r="T127" s="22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3" t="s">
        <v>125</v>
      </c>
      <c r="AU127" s="223" t="s">
        <v>79</v>
      </c>
      <c r="AV127" s="13" t="s">
        <v>79</v>
      </c>
      <c r="AW127" s="13" t="s">
        <v>33</v>
      </c>
      <c r="AX127" s="13" t="s">
        <v>72</v>
      </c>
      <c r="AY127" s="223" t="s">
        <v>117</v>
      </c>
    </row>
    <row r="128" s="14" customFormat="1">
      <c r="A128" s="14"/>
      <c r="B128" s="224"/>
      <c r="C128" s="225"/>
      <c r="D128" s="214" t="s">
        <v>125</v>
      </c>
      <c r="E128" s="226" t="s">
        <v>19</v>
      </c>
      <c r="F128" s="227" t="s">
        <v>127</v>
      </c>
      <c r="G128" s="225"/>
      <c r="H128" s="228">
        <v>108.28100000000001</v>
      </c>
      <c r="I128" s="229"/>
      <c r="J128" s="225"/>
      <c r="K128" s="225"/>
      <c r="L128" s="230"/>
      <c r="M128" s="231"/>
      <c r="N128" s="232"/>
      <c r="O128" s="232"/>
      <c r="P128" s="232"/>
      <c r="Q128" s="232"/>
      <c r="R128" s="232"/>
      <c r="S128" s="232"/>
      <c r="T128" s="23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34" t="s">
        <v>125</v>
      </c>
      <c r="AU128" s="234" t="s">
        <v>79</v>
      </c>
      <c r="AV128" s="14" t="s">
        <v>128</v>
      </c>
      <c r="AW128" s="14" t="s">
        <v>33</v>
      </c>
      <c r="AX128" s="14" t="s">
        <v>77</v>
      </c>
      <c r="AY128" s="234" t="s">
        <v>117</v>
      </c>
    </row>
    <row r="129" s="2" customFormat="1" ht="37.8" customHeight="1">
      <c r="A129" s="40"/>
      <c r="B129" s="41"/>
      <c r="C129" s="199" t="s">
        <v>175</v>
      </c>
      <c r="D129" s="199" t="s">
        <v>119</v>
      </c>
      <c r="E129" s="200" t="s">
        <v>176</v>
      </c>
      <c r="F129" s="201" t="s">
        <v>177</v>
      </c>
      <c r="G129" s="202" t="s">
        <v>146</v>
      </c>
      <c r="H129" s="203">
        <v>379.42099999999999</v>
      </c>
      <c r="I129" s="204"/>
      <c r="J129" s="205">
        <f>ROUND(I129*H129,2)</f>
        <v>0</v>
      </c>
      <c r="K129" s="201" t="s">
        <v>132</v>
      </c>
      <c r="L129" s="46"/>
      <c r="M129" s="206" t="s">
        <v>19</v>
      </c>
      <c r="N129" s="207" t="s">
        <v>43</v>
      </c>
      <c r="O129" s="86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0" t="s">
        <v>123</v>
      </c>
      <c r="AT129" s="210" t="s">
        <v>119</v>
      </c>
      <c r="AU129" s="210" t="s">
        <v>79</v>
      </c>
      <c r="AY129" s="19" t="s">
        <v>117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9" t="s">
        <v>77</v>
      </c>
      <c r="BK129" s="211">
        <f>ROUND(I129*H129,2)</f>
        <v>0</v>
      </c>
      <c r="BL129" s="19" t="s">
        <v>123</v>
      </c>
      <c r="BM129" s="210" t="s">
        <v>178</v>
      </c>
    </row>
    <row r="130" s="2" customFormat="1">
      <c r="A130" s="40"/>
      <c r="B130" s="41"/>
      <c r="C130" s="42"/>
      <c r="D130" s="235" t="s">
        <v>134</v>
      </c>
      <c r="E130" s="42"/>
      <c r="F130" s="236" t="s">
        <v>179</v>
      </c>
      <c r="G130" s="42"/>
      <c r="H130" s="42"/>
      <c r="I130" s="237"/>
      <c r="J130" s="42"/>
      <c r="K130" s="42"/>
      <c r="L130" s="46"/>
      <c r="M130" s="238"/>
      <c r="N130" s="239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134</v>
      </c>
      <c r="AU130" s="19" t="s">
        <v>79</v>
      </c>
    </row>
    <row r="131" s="15" customFormat="1">
      <c r="A131" s="15"/>
      <c r="B131" s="240"/>
      <c r="C131" s="241"/>
      <c r="D131" s="214" t="s">
        <v>125</v>
      </c>
      <c r="E131" s="242" t="s">
        <v>19</v>
      </c>
      <c r="F131" s="243" t="s">
        <v>180</v>
      </c>
      <c r="G131" s="241"/>
      <c r="H131" s="242" t="s">
        <v>19</v>
      </c>
      <c r="I131" s="244"/>
      <c r="J131" s="241"/>
      <c r="K131" s="241"/>
      <c r="L131" s="245"/>
      <c r="M131" s="246"/>
      <c r="N131" s="247"/>
      <c r="O131" s="247"/>
      <c r="P131" s="247"/>
      <c r="Q131" s="247"/>
      <c r="R131" s="247"/>
      <c r="S131" s="247"/>
      <c r="T131" s="248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49" t="s">
        <v>125</v>
      </c>
      <c r="AU131" s="249" t="s">
        <v>79</v>
      </c>
      <c r="AV131" s="15" t="s">
        <v>77</v>
      </c>
      <c r="AW131" s="15" t="s">
        <v>33</v>
      </c>
      <c r="AX131" s="15" t="s">
        <v>72</v>
      </c>
      <c r="AY131" s="249" t="s">
        <v>117</v>
      </c>
    </row>
    <row r="132" s="13" customFormat="1">
      <c r="A132" s="13"/>
      <c r="B132" s="212"/>
      <c r="C132" s="213"/>
      <c r="D132" s="214" t="s">
        <v>125</v>
      </c>
      <c r="E132" s="215" t="s">
        <v>19</v>
      </c>
      <c r="F132" s="216" t="s">
        <v>181</v>
      </c>
      <c r="G132" s="213"/>
      <c r="H132" s="217">
        <v>261.42200000000003</v>
      </c>
      <c r="I132" s="218"/>
      <c r="J132" s="213"/>
      <c r="K132" s="213"/>
      <c r="L132" s="219"/>
      <c r="M132" s="220"/>
      <c r="N132" s="221"/>
      <c r="O132" s="221"/>
      <c r="P132" s="221"/>
      <c r="Q132" s="221"/>
      <c r="R132" s="221"/>
      <c r="S132" s="221"/>
      <c r="T132" s="22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3" t="s">
        <v>125</v>
      </c>
      <c r="AU132" s="223" t="s">
        <v>79</v>
      </c>
      <c r="AV132" s="13" t="s">
        <v>79</v>
      </c>
      <c r="AW132" s="13" t="s">
        <v>33</v>
      </c>
      <c r="AX132" s="13" t="s">
        <v>72</v>
      </c>
      <c r="AY132" s="223" t="s">
        <v>117</v>
      </c>
    </row>
    <row r="133" s="15" customFormat="1">
      <c r="A133" s="15"/>
      <c r="B133" s="240"/>
      <c r="C133" s="241"/>
      <c r="D133" s="214" t="s">
        <v>125</v>
      </c>
      <c r="E133" s="242" t="s">
        <v>19</v>
      </c>
      <c r="F133" s="243" t="s">
        <v>182</v>
      </c>
      <c r="G133" s="241"/>
      <c r="H133" s="242" t="s">
        <v>19</v>
      </c>
      <c r="I133" s="244"/>
      <c r="J133" s="241"/>
      <c r="K133" s="241"/>
      <c r="L133" s="245"/>
      <c r="M133" s="246"/>
      <c r="N133" s="247"/>
      <c r="O133" s="247"/>
      <c r="P133" s="247"/>
      <c r="Q133" s="247"/>
      <c r="R133" s="247"/>
      <c r="S133" s="247"/>
      <c r="T133" s="248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49" t="s">
        <v>125</v>
      </c>
      <c r="AU133" s="249" t="s">
        <v>79</v>
      </c>
      <c r="AV133" s="15" t="s">
        <v>77</v>
      </c>
      <c r="AW133" s="15" t="s">
        <v>33</v>
      </c>
      <c r="AX133" s="15" t="s">
        <v>72</v>
      </c>
      <c r="AY133" s="249" t="s">
        <v>117</v>
      </c>
    </row>
    <row r="134" s="13" customFormat="1">
      <c r="A134" s="13"/>
      <c r="B134" s="212"/>
      <c r="C134" s="213"/>
      <c r="D134" s="214" t="s">
        <v>125</v>
      </c>
      <c r="E134" s="215" t="s">
        <v>19</v>
      </c>
      <c r="F134" s="216" t="s">
        <v>183</v>
      </c>
      <c r="G134" s="213"/>
      <c r="H134" s="217">
        <v>117.999</v>
      </c>
      <c r="I134" s="218"/>
      <c r="J134" s="213"/>
      <c r="K134" s="213"/>
      <c r="L134" s="219"/>
      <c r="M134" s="220"/>
      <c r="N134" s="221"/>
      <c r="O134" s="221"/>
      <c r="P134" s="221"/>
      <c r="Q134" s="221"/>
      <c r="R134" s="221"/>
      <c r="S134" s="221"/>
      <c r="T134" s="22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23" t="s">
        <v>125</v>
      </c>
      <c r="AU134" s="223" t="s">
        <v>79</v>
      </c>
      <c r="AV134" s="13" t="s">
        <v>79</v>
      </c>
      <c r="AW134" s="13" t="s">
        <v>33</v>
      </c>
      <c r="AX134" s="13" t="s">
        <v>72</v>
      </c>
      <c r="AY134" s="223" t="s">
        <v>117</v>
      </c>
    </row>
    <row r="135" s="14" customFormat="1">
      <c r="A135" s="14"/>
      <c r="B135" s="224"/>
      <c r="C135" s="225"/>
      <c r="D135" s="214" t="s">
        <v>125</v>
      </c>
      <c r="E135" s="226" t="s">
        <v>19</v>
      </c>
      <c r="F135" s="227" t="s">
        <v>127</v>
      </c>
      <c r="G135" s="225"/>
      <c r="H135" s="228">
        <v>379.42099999999999</v>
      </c>
      <c r="I135" s="229"/>
      <c r="J135" s="225"/>
      <c r="K135" s="225"/>
      <c r="L135" s="230"/>
      <c r="M135" s="231"/>
      <c r="N135" s="232"/>
      <c r="O135" s="232"/>
      <c r="P135" s="232"/>
      <c r="Q135" s="232"/>
      <c r="R135" s="232"/>
      <c r="S135" s="232"/>
      <c r="T135" s="23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34" t="s">
        <v>125</v>
      </c>
      <c r="AU135" s="234" t="s">
        <v>79</v>
      </c>
      <c r="AV135" s="14" t="s">
        <v>128</v>
      </c>
      <c r="AW135" s="14" t="s">
        <v>33</v>
      </c>
      <c r="AX135" s="14" t="s">
        <v>77</v>
      </c>
      <c r="AY135" s="234" t="s">
        <v>117</v>
      </c>
    </row>
    <row r="136" s="2" customFormat="1" ht="37.8" customHeight="1">
      <c r="A136" s="40"/>
      <c r="B136" s="41"/>
      <c r="C136" s="199" t="s">
        <v>184</v>
      </c>
      <c r="D136" s="199" t="s">
        <v>119</v>
      </c>
      <c r="E136" s="200" t="s">
        <v>185</v>
      </c>
      <c r="F136" s="201" t="s">
        <v>186</v>
      </c>
      <c r="G136" s="202" t="s">
        <v>146</v>
      </c>
      <c r="H136" s="203">
        <v>261.42200000000003</v>
      </c>
      <c r="I136" s="204"/>
      <c r="J136" s="205">
        <f>ROUND(I136*H136,2)</f>
        <v>0</v>
      </c>
      <c r="K136" s="201" t="s">
        <v>132</v>
      </c>
      <c r="L136" s="46"/>
      <c r="M136" s="206" t="s">
        <v>19</v>
      </c>
      <c r="N136" s="207" t="s">
        <v>43</v>
      </c>
      <c r="O136" s="86"/>
      <c r="P136" s="208">
        <f>O136*H136</f>
        <v>0</v>
      </c>
      <c r="Q136" s="208">
        <v>0</v>
      </c>
      <c r="R136" s="208">
        <f>Q136*H136</f>
        <v>0</v>
      </c>
      <c r="S136" s="208">
        <v>0</v>
      </c>
      <c r="T136" s="20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0" t="s">
        <v>123</v>
      </c>
      <c r="AT136" s="210" t="s">
        <v>119</v>
      </c>
      <c r="AU136" s="210" t="s">
        <v>79</v>
      </c>
      <c r="AY136" s="19" t="s">
        <v>117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9" t="s">
        <v>77</v>
      </c>
      <c r="BK136" s="211">
        <f>ROUND(I136*H136,2)</f>
        <v>0</v>
      </c>
      <c r="BL136" s="19" t="s">
        <v>123</v>
      </c>
      <c r="BM136" s="210" t="s">
        <v>187</v>
      </c>
    </row>
    <row r="137" s="2" customFormat="1">
      <c r="A137" s="40"/>
      <c r="B137" s="41"/>
      <c r="C137" s="42"/>
      <c r="D137" s="235" t="s">
        <v>134</v>
      </c>
      <c r="E137" s="42"/>
      <c r="F137" s="236" t="s">
        <v>188</v>
      </c>
      <c r="G137" s="42"/>
      <c r="H137" s="42"/>
      <c r="I137" s="237"/>
      <c r="J137" s="42"/>
      <c r="K137" s="42"/>
      <c r="L137" s="46"/>
      <c r="M137" s="238"/>
      <c r="N137" s="239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134</v>
      </c>
      <c r="AU137" s="19" t="s">
        <v>79</v>
      </c>
    </row>
    <row r="138" s="15" customFormat="1">
      <c r="A138" s="15"/>
      <c r="B138" s="240"/>
      <c r="C138" s="241"/>
      <c r="D138" s="214" t="s">
        <v>125</v>
      </c>
      <c r="E138" s="242" t="s">
        <v>19</v>
      </c>
      <c r="F138" s="243" t="s">
        <v>180</v>
      </c>
      <c r="G138" s="241"/>
      <c r="H138" s="242" t="s">
        <v>19</v>
      </c>
      <c r="I138" s="244"/>
      <c r="J138" s="241"/>
      <c r="K138" s="241"/>
      <c r="L138" s="245"/>
      <c r="M138" s="246"/>
      <c r="N138" s="247"/>
      <c r="O138" s="247"/>
      <c r="P138" s="247"/>
      <c r="Q138" s="247"/>
      <c r="R138" s="247"/>
      <c r="S138" s="247"/>
      <c r="T138" s="248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49" t="s">
        <v>125</v>
      </c>
      <c r="AU138" s="249" t="s">
        <v>79</v>
      </c>
      <c r="AV138" s="15" t="s">
        <v>77</v>
      </c>
      <c r="AW138" s="15" t="s">
        <v>33</v>
      </c>
      <c r="AX138" s="15" t="s">
        <v>72</v>
      </c>
      <c r="AY138" s="249" t="s">
        <v>117</v>
      </c>
    </row>
    <row r="139" s="13" customFormat="1">
      <c r="A139" s="13"/>
      <c r="B139" s="212"/>
      <c r="C139" s="213"/>
      <c r="D139" s="214" t="s">
        <v>125</v>
      </c>
      <c r="E139" s="215" t="s">
        <v>19</v>
      </c>
      <c r="F139" s="216" t="s">
        <v>181</v>
      </c>
      <c r="G139" s="213"/>
      <c r="H139" s="217">
        <v>261.42200000000003</v>
      </c>
      <c r="I139" s="218"/>
      <c r="J139" s="213"/>
      <c r="K139" s="213"/>
      <c r="L139" s="219"/>
      <c r="M139" s="220"/>
      <c r="N139" s="221"/>
      <c r="O139" s="221"/>
      <c r="P139" s="221"/>
      <c r="Q139" s="221"/>
      <c r="R139" s="221"/>
      <c r="S139" s="221"/>
      <c r="T139" s="22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3" t="s">
        <v>125</v>
      </c>
      <c r="AU139" s="223" t="s">
        <v>79</v>
      </c>
      <c r="AV139" s="13" t="s">
        <v>79</v>
      </c>
      <c r="AW139" s="13" t="s">
        <v>33</v>
      </c>
      <c r="AX139" s="13" t="s">
        <v>72</v>
      </c>
      <c r="AY139" s="223" t="s">
        <v>117</v>
      </c>
    </row>
    <row r="140" s="14" customFormat="1">
      <c r="A140" s="14"/>
      <c r="B140" s="224"/>
      <c r="C140" s="225"/>
      <c r="D140" s="214" t="s">
        <v>125</v>
      </c>
      <c r="E140" s="226" t="s">
        <v>19</v>
      </c>
      <c r="F140" s="227" t="s">
        <v>127</v>
      </c>
      <c r="G140" s="225"/>
      <c r="H140" s="228">
        <v>261.42200000000003</v>
      </c>
      <c r="I140" s="229"/>
      <c r="J140" s="225"/>
      <c r="K140" s="225"/>
      <c r="L140" s="230"/>
      <c r="M140" s="231"/>
      <c r="N140" s="232"/>
      <c r="O140" s="232"/>
      <c r="P140" s="232"/>
      <c r="Q140" s="232"/>
      <c r="R140" s="232"/>
      <c r="S140" s="232"/>
      <c r="T140" s="23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34" t="s">
        <v>125</v>
      </c>
      <c r="AU140" s="234" t="s">
        <v>79</v>
      </c>
      <c r="AV140" s="14" t="s">
        <v>128</v>
      </c>
      <c r="AW140" s="14" t="s">
        <v>33</v>
      </c>
      <c r="AX140" s="14" t="s">
        <v>77</v>
      </c>
      <c r="AY140" s="234" t="s">
        <v>117</v>
      </c>
    </row>
    <row r="141" s="2" customFormat="1" ht="24.15" customHeight="1">
      <c r="A141" s="40"/>
      <c r="B141" s="41"/>
      <c r="C141" s="199" t="s">
        <v>189</v>
      </c>
      <c r="D141" s="199" t="s">
        <v>119</v>
      </c>
      <c r="E141" s="200" t="s">
        <v>190</v>
      </c>
      <c r="F141" s="201" t="s">
        <v>191</v>
      </c>
      <c r="G141" s="202" t="s">
        <v>146</v>
      </c>
      <c r="H141" s="203">
        <v>117.999</v>
      </c>
      <c r="I141" s="204"/>
      <c r="J141" s="205">
        <f>ROUND(I141*H141,2)</f>
        <v>0</v>
      </c>
      <c r="K141" s="201" t="s">
        <v>132</v>
      </c>
      <c r="L141" s="46"/>
      <c r="M141" s="206" t="s">
        <v>19</v>
      </c>
      <c r="N141" s="207" t="s">
        <v>43</v>
      </c>
      <c r="O141" s="86"/>
      <c r="P141" s="208">
        <f>O141*H141</f>
        <v>0</v>
      </c>
      <c r="Q141" s="208">
        <v>0</v>
      </c>
      <c r="R141" s="208">
        <f>Q141*H141</f>
        <v>0</v>
      </c>
      <c r="S141" s="208">
        <v>0</v>
      </c>
      <c r="T141" s="209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0" t="s">
        <v>123</v>
      </c>
      <c r="AT141" s="210" t="s">
        <v>119</v>
      </c>
      <c r="AU141" s="210" t="s">
        <v>79</v>
      </c>
      <c r="AY141" s="19" t="s">
        <v>117</v>
      </c>
      <c r="BE141" s="211">
        <f>IF(N141="základní",J141,0)</f>
        <v>0</v>
      </c>
      <c r="BF141" s="211">
        <f>IF(N141="snížená",J141,0)</f>
        <v>0</v>
      </c>
      <c r="BG141" s="211">
        <f>IF(N141="zákl. přenesená",J141,0)</f>
        <v>0</v>
      </c>
      <c r="BH141" s="211">
        <f>IF(N141="sníž. přenesená",J141,0)</f>
        <v>0</v>
      </c>
      <c r="BI141" s="211">
        <f>IF(N141="nulová",J141,0)</f>
        <v>0</v>
      </c>
      <c r="BJ141" s="19" t="s">
        <v>77</v>
      </c>
      <c r="BK141" s="211">
        <f>ROUND(I141*H141,2)</f>
        <v>0</v>
      </c>
      <c r="BL141" s="19" t="s">
        <v>123</v>
      </c>
      <c r="BM141" s="210" t="s">
        <v>192</v>
      </c>
    </row>
    <row r="142" s="2" customFormat="1">
      <c r="A142" s="40"/>
      <c r="B142" s="41"/>
      <c r="C142" s="42"/>
      <c r="D142" s="235" t="s">
        <v>134</v>
      </c>
      <c r="E142" s="42"/>
      <c r="F142" s="236" t="s">
        <v>193</v>
      </c>
      <c r="G142" s="42"/>
      <c r="H142" s="42"/>
      <c r="I142" s="237"/>
      <c r="J142" s="42"/>
      <c r="K142" s="42"/>
      <c r="L142" s="46"/>
      <c r="M142" s="238"/>
      <c r="N142" s="239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134</v>
      </c>
      <c r="AU142" s="19" t="s">
        <v>79</v>
      </c>
    </row>
    <row r="143" s="13" customFormat="1">
      <c r="A143" s="13"/>
      <c r="B143" s="212"/>
      <c r="C143" s="213"/>
      <c r="D143" s="214" t="s">
        <v>125</v>
      </c>
      <c r="E143" s="215" t="s">
        <v>19</v>
      </c>
      <c r="F143" s="216" t="s">
        <v>183</v>
      </c>
      <c r="G143" s="213"/>
      <c r="H143" s="217">
        <v>117.999</v>
      </c>
      <c r="I143" s="218"/>
      <c r="J143" s="213"/>
      <c r="K143" s="213"/>
      <c r="L143" s="219"/>
      <c r="M143" s="220"/>
      <c r="N143" s="221"/>
      <c r="O143" s="221"/>
      <c r="P143" s="221"/>
      <c r="Q143" s="221"/>
      <c r="R143" s="221"/>
      <c r="S143" s="221"/>
      <c r="T143" s="22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3" t="s">
        <v>125</v>
      </c>
      <c r="AU143" s="223" t="s">
        <v>79</v>
      </c>
      <c r="AV143" s="13" t="s">
        <v>79</v>
      </c>
      <c r="AW143" s="13" t="s">
        <v>33</v>
      </c>
      <c r="AX143" s="13" t="s">
        <v>72</v>
      </c>
      <c r="AY143" s="223" t="s">
        <v>117</v>
      </c>
    </row>
    <row r="144" s="14" customFormat="1">
      <c r="A144" s="14"/>
      <c r="B144" s="224"/>
      <c r="C144" s="225"/>
      <c r="D144" s="214" t="s">
        <v>125</v>
      </c>
      <c r="E144" s="226" t="s">
        <v>19</v>
      </c>
      <c r="F144" s="227" t="s">
        <v>127</v>
      </c>
      <c r="G144" s="225"/>
      <c r="H144" s="228">
        <v>117.999</v>
      </c>
      <c r="I144" s="229"/>
      <c r="J144" s="225"/>
      <c r="K144" s="225"/>
      <c r="L144" s="230"/>
      <c r="M144" s="231"/>
      <c r="N144" s="232"/>
      <c r="O144" s="232"/>
      <c r="P144" s="232"/>
      <c r="Q144" s="232"/>
      <c r="R144" s="232"/>
      <c r="S144" s="232"/>
      <c r="T144" s="23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34" t="s">
        <v>125</v>
      </c>
      <c r="AU144" s="234" t="s">
        <v>79</v>
      </c>
      <c r="AV144" s="14" t="s">
        <v>128</v>
      </c>
      <c r="AW144" s="14" t="s">
        <v>33</v>
      </c>
      <c r="AX144" s="14" t="s">
        <v>77</v>
      </c>
      <c r="AY144" s="234" t="s">
        <v>117</v>
      </c>
    </row>
    <row r="145" s="2" customFormat="1" ht="24.15" customHeight="1">
      <c r="A145" s="40"/>
      <c r="B145" s="41"/>
      <c r="C145" s="199" t="s">
        <v>194</v>
      </c>
      <c r="D145" s="199" t="s">
        <v>119</v>
      </c>
      <c r="E145" s="200" t="s">
        <v>195</v>
      </c>
      <c r="F145" s="201" t="s">
        <v>196</v>
      </c>
      <c r="G145" s="202" t="s">
        <v>146</v>
      </c>
      <c r="H145" s="203">
        <v>404.84500000000003</v>
      </c>
      <c r="I145" s="204"/>
      <c r="J145" s="205">
        <f>ROUND(I145*H145,2)</f>
        <v>0</v>
      </c>
      <c r="K145" s="201" t="s">
        <v>132</v>
      </c>
      <c r="L145" s="46"/>
      <c r="M145" s="206" t="s">
        <v>19</v>
      </c>
      <c r="N145" s="207" t="s">
        <v>43</v>
      </c>
      <c r="O145" s="86"/>
      <c r="P145" s="208">
        <f>O145*H145</f>
        <v>0</v>
      </c>
      <c r="Q145" s="208">
        <v>0</v>
      </c>
      <c r="R145" s="208">
        <f>Q145*H145</f>
        <v>0</v>
      </c>
      <c r="S145" s="208">
        <v>0</v>
      </c>
      <c r="T145" s="209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0" t="s">
        <v>123</v>
      </c>
      <c r="AT145" s="210" t="s">
        <v>119</v>
      </c>
      <c r="AU145" s="210" t="s">
        <v>79</v>
      </c>
      <c r="AY145" s="19" t="s">
        <v>117</v>
      </c>
      <c r="BE145" s="211">
        <f>IF(N145="základní",J145,0)</f>
        <v>0</v>
      </c>
      <c r="BF145" s="211">
        <f>IF(N145="snížená",J145,0)</f>
        <v>0</v>
      </c>
      <c r="BG145" s="211">
        <f>IF(N145="zákl. přenesená",J145,0)</f>
        <v>0</v>
      </c>
      <c r="BH145" s="211">
        <f>IF(N145="sníž. přenesená",J145,0)</f>
        <v>0</v>
      </c>
      <c r="BI145" s="211">
        <f>IF(N145="nulová",J145,0)</f>
        <v>0</v>
      </c>
      <c r="BJ145" s="19" t="s">
        <v>77</v>
      </c>
      <c r="BK145" s="211">
        <f>ROUND(I145*H145,2)</f>
        <v>0</v>
      </c>
      <c r="BL145" s="19" t="s">
        <v>123</v>
      </c>
      <c r="BM145" s="210" t="s">
        <v>197</v>
      </c>
    </row>
    <row r="146" s="2" customFormat="1">
      <c r="A146" s="40"/>
      <c r="B146" s="41"/>
      <c r="C146" s="42"/>
      <c r="D146" s="235" t="s">
        <v>134</v>
      </c>
      <c r="E146" s="42"/>
      <c r="F146" s="236" t="s">
        <v>198</v>
      </c>
      <c r="G146" s="42"/>
      <c r="H146" s="42"/>
      <c r="I146" s="237"/>
      <c r="J146" s="42"/>
      <c r="K146" s="42"/>
      <c r="L146" s="46"/>
      <c r="M146" s="238"/>
      <c r="N146" s="239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134</v>
      </c>
      <c r="AU146" s="19" t="s">
        <v>79</v>
      </c>
    </row>
    <row r="147" s="15" customFormat="1">
      <c r="A147" s="15"/>
      <c r="B147" s="240"/>
      <c r="C147" s="241"/>
      <c r="D147" s="214" t="s">
        <v>125</v>
      </c>
      <c r="E147" s="242" t="s">
        <v>19</v>
      </c>
      <c r="F147" s="243" t="s">
        <v>180</v>
      </c>
      <c r="G147" s="241"/>
      <c r="H147" s="242" t="s">
        <v>19</v>
      </c>
      <c r="I147" s="244"/>
      <c r="J147" s="241"/>
      <c r="K147" s="241"/>
      <c r="L147" s="245"/>
      <c r="M147" s="246"/>
      <c r="N147" s="247"/>
      <c r="O147" s="247"/>
      <c r="P147" s="247"/>
      <c r="Q147" s="247"/>
      <c r="R147" s="247"/>
      <c r="S147" s="247"/>
      <c r="T147" s="248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49" t="s">
        <v>125</v>
      </c>
      <c r="AU147" s="249" t="s">
        <v>79</v>
      </c>
      <c r="AV147" s="15" t="s">
        <v>77</v>
      </c>
      <c r="AW147" s="15" t="s">
        <v>33</v>
      </c>
      <c r="AX147" s="15" t="s">
        <v>72</v>
      </c>
      <c r="AY147" s="249" t="s">
        <v>117</v>
      </c>
    </row>
    <row r="148" s="13" customFormat="1">
      <c r="A148" s="13"/>
      <c r="B148" s="212"/>
      <c r="C148" s="213"/>
      <c r="D148" s="214" t="s">
        <v>125</v>
      </c>
      <c r="E148" s="215" t="s">
        <v>19</v>
      </c>
      <c r="F148" s="216" t="s">
        <v>199</v>
      </c>
      <c r="G148" s="213"/>
      <c r="H148" s="217">
        <v>522.84400000000005</v>
      </c>
      <c r="I148" s="218"/>
      <c r="J148" s="213"/>
      <c r="K148" s="213"/>
      <c r="L148" s="219"/>
      <c r="M148" s="220"/>
      <c r="N148" s="221"/>
      <c r="O148" s="221"/>
      <c r="P148" s="221"/>
      <c r="Q148" s="221"/>
      <c r="R148" s="221"/>
      <c r="S148" s="221"/>
      <c r="T148" s="22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23" t="s">
        <v>125</v>
      </c>
      <c r="AU148" s="223" t="s">
        <v>79</v>
      </c>
      <c r="AV148" s="13" t="s">
        <v>79</v>
      </c>
      <c r="AW148" s="13" t="s">
        <v>33</v>
      </c>
      <c r="AX148" s="13" t="s">
        <v>72</v>
      </c>
      <c r="AY148" s="223" t="s">
        <v>117</v>
      </c>
    </row>
    <row r="149" s="15" customFormat="1">
      <c r="A149" s="15"/>
      <c r="B149" s="240"/>
      <c r="C149" s="241"/>
      <c r="D149" s="214" t="s">
        <v>125</v>
      </c>
      <c r="E149" s="242" t="s">
        <v>19</v>
      </c>
      <c r="F149" s="243" t="s">
        <v>182</v>
      </c>
      <c r="G149" s="241"/>
      <c r="H149" s="242" t="s">
        <v>19</v>
      </c>
      <c r="I149" s="244"/>
      <c r="J149" s="241"/>
      <c r="K149" s="241"/>
      <c r="L149" s="245"/>
      <c r="M149" s="246"/>
      <c r="N149" s="247"/>
      <c r="O149" s="247"/>
      <c r="P149" s="247"/>
      <c r="Q149" s="247"/>
      <c r="R149" s="247"/>
      <c r="S149" s="247"/>
      <c r="T149" s="248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49" t="s">
        <v>125</v>
      </c>
      <c r="AU149" s="249" t="s">
        <v>79</v>
      </c>
      <c r="AV149" s="15" t="s">
        <v>77</v>
      </c>
      <c r="AW149" s="15" t="s">
        <v>33</v>
      </c>
      <c r="AX149" s="15" t="s">
        <v>72</v>
      </c>
      <c r="AY149" s="249" t="s">
        <v>117</v>
      </c>
    </row>
    <row r="150" s="13" customFormat="1">
      <c r="A150" s="13"/>
      <c r="B150" s="212"/>
      <c r="C150" s="213"/>
      <c r="D150" s="214" t="s">
        <v>125</v>
      </c>
      <c r="E150" s="215" t="s">
        <v>19</v>
      </c>
      <c r="F150" s="216" t="s">
        <v>200</v>
      </c>
      <c r="G150" s="213"/>
      <c r="H150" s="217">
        <v>-117.999</v>
      </c>
      <c r="I150" s="218"/>
      <c r="J150" s="213"/>
      <c r="K150" s="213"/>
      <c r="L150" s="219"/>
      <c r="M150" s="220"/>
      <c r="N150" s="221"/>
      <c r="O150" s="221"/>
      <c r="P150" s="221"/>
      <c r="Q150" s="221"/>
      <c r="R150" s="221"/>
      <c r="S150" s="221"/>
      <c r="T150" s="22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23" t="s">
        <v>125</v>
      </c>
      <c r="AU150" s="223" t="s">
        <v>79</v>
      </c>
      <c r="AV150" s="13" t="s">
        <v>79</v>
      </c>
      <c r="AW150" s="13" t="s">
        <v>33</v>
      </c>
      <c r="AX150" s="13" t="s">
        <v>72</v>
      </c>
      <c r="AY150" s="223" t="s">
        <v>117</v>
      </c>
    </row>
    <row r="151" s="14" customFormat="1">
      <c r="A151" s="14"/>
      <c r="B151" s="224"/>
      <c r="C151" s="225"/>
      <c r="D151" s="214" t="s">
        <v>125</v>
      </c>
      <c r="E151" s="226" t="s">
        <v>19</v>
      </c>
      <c r="F151" s="227" t="s">
        <v>127</v>
      </c>
      <c r="G151" s="225"/>
      <c r="H151" s="228">
        <v>404.84500000000003</v>
      </c>
      <c r="I151" s="229"/>
      <c r="J151" s="225"/>
      <c r="K151" s="225"/>
      <c r="L151" s="230"/>
      <c r="M151" s="231"/>
      <c r="N151" s="232"/>
      <c r="O151" s="232"/>
      <c r="P151" s="232"/>
      <c r="Q151" s="232"/>
      <c r="R151" s="232"/>
      <c r="S151" s="232"/>
      <c r="T151" s="23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34" t="s">
        <v>125</v>
      </c>
      <c r="AU151" s="234" t="s">
        <v>79</v>
      </c>
      <c r="AV151" s="14" t="s">
        <v>128</v>
      </c>
      <c r="AW151" s="14" t="s">
        <v>33</v>
      </c>
      <c r="AX151" s="14" t="s">
        <v>77</v>
      </c>
      <c r="AY151" s="234" t="s">
        <v>117</v>
      </c>
    </row>
    <row r="152" s="2" customFormat="1" ht="24.15" customHeight="1">
      <c r="A152" s="40"/>
      <c r="B152" s="41"/>
      <c r="C152" s="199" t="s">
        <v>201</v>
      </c>
      <c r="D152" s="199" t="s">
        <v>119</v>
      </c>
      <c r="E152" s="200" t="s">
        <v>202</v>
      </c>
      <c r="F152" s="201" t="s">
        <v>203</v>
      </c>
      <c r="G152" s="202" t="s">
        <v>204</v>
      </c>
      <c r="H152" s="203">
        <v>607.26800000000003</v>
      </c>
      <c r="I152" s="204"/>
      <c r="J152" s="205">
        <f>ROUND(I152*H152,2)</f>
        <v>0</v>
      </c>
      <c r="K152" s="201" t="s">
        <v>132</v>
      </c>
      <c r="L152" s="46"/>
      <c r="M152" s="206" t="s">
        <v>19</v>
      </c>
      <c r="N152" s="207" t="s">
        <v>43</v>
      </c>
      <c r="O152" s="86"/>
      <c r="P152" s="208">
        <f>O152*H152</f>
        <v>0</v>
      </c>
      <c r="Q152" s="208">
        <v>0</v>
      </c>
      <c r="R152" s="208">
        <f>Q152*H152</f>
        <v>0</v>
      </c>
      <c r="S152" s="208">
        <v>0</v>
      </c>
      <c r="T152" s="209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0" t="s">
        <v>123</v>
      </c>
      <c r="AT152" s="210" t="s">
        <v>119</v>
      </c>
      <c r="AU152" s="210" t="s">
        <v>79</v>
      </c>
      <c r="AY152" s="19" t="s">
        <v>117</v>
      </c>
      <c r="BE152" s="211">
        <f>IF(N152="základní",J152,0)</f>
        <v>0</v>
      </c>
      <c r="BF152" s="211">
        <f>IF(N152="snížená",J152,0)</f>
        <v>0</v>
      </c>
      <c r="BG152" s="211">
        <f>IF(N152="zákl. přenesená",J152,0)</f>
        <v>0</v>
      </c>
      <c r="BH152" s="211">
        <f>IF(N152="sníž. přenesená",J152,0)</f>
        <v>0</v>
      </c>
      <c r="BI152" s="211">
        <f>IF(N152="nulová",J152,0)</f>
        <v>0</v>
      </c>
      <c r="BJ152" s="19" t="s">
        <v>77</v>
      </c>
      <c r="BK152" s="211">
        <f>ROUND(I152*H152,2)</f>
        <v>0</v>
      </c>
      <c r="BL152" s="19" t="s">
        <v>123</v>
      </c>
      <c r="BM152" s="210" t="s">
        <v>205</v>
      </c>
    </row>
    <row r="153" s="2" customFormat="1">
      <c r="A153" s="40"/>
      <c r="B153" s="41"/>
      <c r="C153" s="42"/>
      <c r="D153" s="235" t="s">
        <v>134</v>
      </c>
      <c r="E153" s="42"/>
      <c r="F153" s="236" t="s">
        <v>206</v>
      </c>
      <c r="G153" s="42"/>
      <c r="H153" s="42"/>
      <c r="I153" s="237"/>
      <c r="J153" s="42"/>
      <c r="K153" s="42"/>
      <c r="L153" s="46"/>
      <c r="M153" s="238"/>
      <c r="N153" s="239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134</v>
      </c>
      <c r="AU153" s="19" t="s">
        <v>79</v>
      </c>
    </row>
    <row r="154" s="13" customFormat="1">
      <c r="A154" s="13"/>
      <c r="B154" s="212"/>
      <c r="C154" s="213"/>
      <c r="D154" s="214" t="s">
        <v>125</v>
      </c>
      <c r="E154" s="215" t="s">
        <v>19</v>
      </c>
      <c r="F154" s="216" t="s">
        <v>207</v>
      </c>
      <c r="G154" s="213"/>
      <c r="H154" s="217">
        <v>607.26800000000003</v>
      </c>
      <c r="I154" s="218"/>
      <c r="J154" s="213"/>
      <c r="K154" s="213"/>
      <c r="L154" s="219"/>
      <c r="M154" s="220"/>
      <c r="N154" s="221"/>
      <c r="O154" s="221"/>
      <c r="P154" s="221"/>
      <c r="Q154" s="221"/>
      <c r="R154" s="221"/>
      <c r="S154" s="221"/>
      <c r="T154" s="22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23" t="s">
        <v>125</v>
      </c>
      <c r="AU154" s="223" t="s">
        <v>79</v>
      </c>
      <c r="AV154" s="13" t="s">
        <v>79</v>
      </c>
      <c r="AW154" s="13" t="s">
        <v>33</v>
      </c>
      <c r="AX154" s="13" t="s">
        <v>72</v>
      </c>
      <c r="AY154" s="223" t="s">
        <v>117</v>
      </c>
    </row>
    <row r="155" s="14" customFormat="1">
      <c r="A155" s="14"/>
      <c r="B155" s="224"/>
      <c r="C155" s="225"/>
      <c r="D155" s="214" t="s">
        <v>125</v>
      </c>
      <c r="E155" s="226" t="s">
        <v>19</v>
      </c>
      <c r="F155" s="227" t="s">
        <v>127</v>
      </c>
      <c r="G155" s="225"/>
      <c r="H155" s="228">
        <v>607.26800000000003</v>
      </c>
      <c r="I155" s="229"/>
      <c r="J155" s="225"/>
      <c r="K155" s="225"/>
      <c r="L155" s="230"/>
      <c r="M155" s="231"/>
      <c r="N155" s="232"/>
      <c r="O155" s="232"/>
      <c r="P155" s="232"/>
      <c r="Q155" s="232"/>
      <c r="R155" s="232"/>
      <c r="S155" s="232"/>
      <c r="T155" s="233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34" t="s">
        <v>125</v>
      </c>
      <c r="AU155" s="234" t="s">
        <v>79</v>
      </c>
      <c r="AV155" s="14" t="s">
        <v>128</v>
      </c>
      <c r="AW155" s="14" t="s">
        <v>33</v>
      </c>
      <c r="AX155" s="14" t="s">
        <v>77</v>
      </c>
      <c r="AY155" s="234" t="s">
        <v>117</v>
      </c>
    </row>
    <row r="156" s="2" customFormat="1" ht="24.15" customHeight="1">
      <c r="A156" s="40"/>
      <c r="B156" s="41"/>
      <c r="C156" s="199" t="s">
        <v>208</v>
      </c>
      <c r="D156" s="199" t="s">
        <v>119</v>
      </c>
      <c r="E156" s="200" t="s">
        <v>209</v>
      </c>
      <c r="F156" s="201" t="s">
        <v>210</v>
      </c>
      <c r="G156" s="202" t="s">
        <v>146</v>
      </c>
      <c r="H156" s="203">
        <v>117.999</v>
      </c>
      <c r="I156" s="204"/>
      <c r="J156" s="205">
        <f>ROUND(I156*H156,2)</f>
        <v>0</v>
      </c>
      <c r="K156" s="201" t="s">
        <v>132</v>
      </c>
      <c r="L156" s="46"/>
      <c r="M156" s="206" t="s">
        <v>19</v>
      </c>
      <c r="N156" s="207" t="s">
        <v>43</v>
      </c>
      <c r="O156" s="86"/>
      <c r="P156" s="208">
        <f>O156*H156</f>
        <v>0</v>
      </c>
      <c r="Q156" s="208">
        <v>0</v>
      </c>
      <c r="R156" s="208">
        <f>Q156*H156</f>
        <v>0</v>
      </c>
      <c r="S156" s="208">
        <v>0</v>
      </c>
      <c r="T156" s="209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0" t="s">
        <v>123</v>
      </c>
      <c r="AT156" s="210" t="s">
        <v>119</v>
      </c>
      <c r="AU156" s="210" t="s">
        <v>79</v>
      </c>
      <c r="AY156" s="19" t="s">
        <v>117</v>
      </c>
      <c r="BE156" s="211">
        <f>IF(N156="základní",J156,0)</f>
        <v>0</v>
      </c>
      <c r="BF156" s="211">
        <f>IF(N156="snížená",J156,0)</f>
        <v>0</v>
      </c>
      <c r="BG156" s="211">
        <f>IF(N156="zákl. přenesená",J156,0)</f>
        <v>0</v>
      </c>
      <c r="BH156" s="211">
        <f>IF(N156="sníž. přenesená",J156,0)</f>
        <v>0</v>
      </c>
      <c r="BI156" s="211">
        <f>IF(N156="nulová",J156,0)</f>
        <v>0</v>
      </c>
      <c r="BJ156" s="19" t="s">
        <v>77</v>
      </c>
      <c r="BK156" s="211">
        <f>ROUND(I156*H156,2)</f>
        <v>0</v>
      </c>
      <c r="BL156" s="19" t="s">
        <v>123</v>
      </c>
      <c r="BM156" s="210" t="s">
        <v>211</v>
      </c>
    </row>
    <row r="157" s="2" customFormat="1">
      <c r="A157" s="40"/>
      <c r="B157" s="41"/>
      <c r="C157" s="42"/>
      <c r="D157" s="235" t="s">
        <v>134</v>
      </c>
      <c r="E157" s="42"/>
      <c r="F157" s="236" t="s">
        <v>212</v>
      </c>
      <c r="G157" s="42"/>
      <c r="H157" s="42"/>
      <c r="I157" s="237"/>
      <c r="J157" s="42"/>
      <c r="K157" s="42"/>
      <c r="L157" s="46"/>
      <c r="M157" s="238"/>
      <c r="N157" s="239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134</v>
      </c>
      <c r="AU157" s="19" t="s">
        <v>79</v>
      </c>
    </row>
    <row r="158" s="15" customFormat="1">
      <c r="A158" s="15"/>
      <c r="B158" s="240"/>
      <c r="C158" s="241"/>
      <c r="D158" s="214" t="s">
        <v>125</v>
      </c>
      <c r="E158" s="242" t="s">
        <v>19</v>
      </c>
      <c r="F158" s="243" t="s">
        <v>213</v>
      </c>
      <c r="G158" s="241"/>
      <c r="H158" s="242" t="s">
        <v>19</v>
      </c>
      <c r="I158" s="244"/>
      <c r="J158" s="241"/>
      <c r="K158" s="241"/>
      <c r="L158" s="245"/>
      <c r="M158" s="246"/>
      <c r="N158" s="247"/>
      <c r="O158" s="247"/>
      <c r="P158" s="247"/>
      <c r="Q158" s="247"/>
      <c r="R158" s="247"/>
      <c r="S158" s="247"/>
      <c r="T158" s="248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49" t="s">
        <v>125</v>
      </c>
      <c r="AU158" s="249" t="s">
        <v>79</v>
      </c>
      <c r="AV158" s="15" t="s">
        <v>77</v>
      </c>
      <c r="AW158" s="15" t="s">
        <v>33</v>
      </c>
      <c r="AX158" s="15" t="s">
        <v>72</v>
      </c>
      <c r="AY158" s="249" t="s">
        <v>117</v>
      </c>
    </row>
    <row r="159" s="15" customFormat="1">
      <c r="A159" s="15"/>
      <c r="B159" s="240"/>
      <c r="C159" s="241"/>
      <c r="D159" s="214" t="s">
        <v>125</v>
      </c>
      <c r="E159" s="242" t="s">
        <v>19</v>
      </c>
      <c r="F159" s="243" t="s">
        <v>214</v>
      </c>
      <c r="G159" s="241"/>
      <c r="H159" s="242" t="s">
        <v>19</v>
      </c>
      <c r="I159" s="244"/>
      <c r="J159" s="241"/>
      <c r="K159" s="241"/>
      <c r="L159" s="245"/>
      <c r="M159" s="246"/>
      <c r="N159" s="247"/>
      <c r="O159" s="247"/>
      <c r="P159" s="247"/>
      <c r="Q159" s="247"/>
      <c r="R159" s="247"/>
      <c r="S159" s="247"/>
      <c r="T159" s="248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49" t="s">
        <v>125</v>
      </c>
      <c r="AU159" s="249" t="s">
        <v>79</v>
      </c>
      <c r="AV159" s="15" t="s">
        <v>77</v>
      </c>
      <c r="AW159" s="15" t="s">
        <v>33</v>
      </c>
      <c r="AX159" s="15" t="s">
        <v>72</v>
      </c>
      <c r="AY159" s="249" t="s">
        <v>117</v>
      </c>
    </row>
    <row r="160" s="13" customFormat="1">
      <c r="A160" s="13"/>
      <c r="B160" s="212"/>
      <c r="C160" s="213"/>
      <c r="D160" s="214" t="s">
        <v>125</v>
      </c>
      <c r="E160" s="215" t="s">
        <v>19</v>
      </c>
      <c r="F160" s="216" t="s">
        <v>215</v>
      </c>
      <c r="G160" s="213"/>
      <c r="H160" s="217">
        <v>128.07900000000001</v>
      </c>
      <c r="I160" s="218"/>
      <c r="J160" s="213"/>
      <c r="K160" s="213"/>
      <c r="L160" s="219"/>
      <c r="M160" s="220"/>
      <c r="N160" s="221"/>
      <c r="O160" s="221"/>
      <c r="P160" s="221"/>
      <c r="Q160" s="221"/>
      <c r="R160" s="221"/>
      <c r="S160" s="221"/>
      <c r="T160" s="22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23" t="s">
        <v>125</v>
      </c>
      <c r="AU160" s="223" t="s">
        <v>79</v>
      </c>
      <c r="AV160" s="13" t="s">
        <v>79</v>
      </c>
      <c r="AW160" s="13" t="s">
        <v>33</v>
      </c>
      <c r="AX160" s="13" t="s">
        <v>72</v>
      </c>
      <c r="AY160" s="223" t="s">
        <v>117</v>
      </c>
    </row>
    <row r="161" s="15" customFormat="1">
      <c r="A161" s="15"/>
      <c r="B161" s="240"/>
      <c r="C161" s="241"/>
      <c r="D161" s="214" t="s">
        <v>125</v>
      </c>
      <c r="E161" s="242" t="s">
        <v>19</v>
      </c>
      <c r="F161" s="243" t="s">
        <v>216</v>
      </c>
      <c r="G161" s="241"/>
      <c r="H161" s="242" t="s">
        <v>19</v>
      </c>
      <c r="I161" s="244"/>
      <c r="J161" s="241"/>
      <c r="K161" s="241"/>
      <c r="L161" s="245"/>
      <c r="M161" s="246"/>
      <c r="N161" s="247"/>
      <c r="O161" s="247"/>
      <c r="P161" s="247"/>
      <c r="Q161" s="247"/>
      <c r="R161" s="247"/>
      <c r="S161" s="247"/>
      <c r="T161" s="248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49" t="s">
        <v>125</v>
      </c>
      <c r="AU161" s="249" t="s">
        <v>79</v>
      </c>
      <c r="AV161" s="15" t="s">
        <v>77</v>
      </c>
      <c r="AW161" s="15" t="s">
        <v>33</v>
      </c>
      <c r="AX161" s="15" t="s">
        <v>72</v>
      </c>
      <c r="AY161" s="249" t="s">
        <v>117</v>
      </c>
    </row>
    <row r="162" s="13" customFormat="1">
      <c r="A162" s="13"/>
      <c r="B162" s="212"/>
      <c r="C162" s="213"/>
      <c r="D162" s="214" t="s">
        <v>125</v>
      </c>
      <c r="E162" s="215" t="s">
        <v>19</v>
      </c>
      <c r="F162" s="216" t="s">
        <v>217</v>
      </c>
      <c r="G162" s="213"/>
      <c r="H162" s="217">
        <v>-10.08</v>
      </c>
      <c r="I162" s="218"/>
      <c r="J162" s="213"/>
      <c r="K162" s="213"/>
      <c r="L162" s="219"/>
      <c r="M162" s="220"/>
      <c r="N162" s="221"/>
      <c r="O162" s="221"/>
      <c r="P162" s="221"/>
      <c r="Q162" s="221"/>
      <c r="R162" s="221"/>
      <c r="S162" s="221"/>
      <c r="T162" s="22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3" t="s">
        <v>125</v>
      </c>
      <c r="AU162" s="223" t="s">
        <v>79</v>
      </c>
      <c r="AV162" s="13" t="s">
        <v>79</v>
      </c>
      <c r="AW162" s="13" t="s">
        <v>33</v>
      </c>
      <c r="AX162" s="13" t="s">
        <v>72</v>
      </c>
      <c r="AY162" s="223" t="s">
        <v>117</v>
      </c>
    </row>
    <row r="163" s="14" customFormat="1">
      <c r="A163" s="14"/>
      <c r="B163" s="224"/>
      <c r="C163" s="225"/>
      <c r="D163" s="214" t="s">
        <v>125</v>
      </c>
      <c r="E163" s="226" t="s">
        <v>19</v>
      </c>
      <c r="F163" s="227" t="s">
        <v>127</v>
      </c>
      <c r="G163" s="225"/>
      <c r="H163" s="228">
        <v>117.999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34" t="s">
        <v>125</v>
      </c>
      <c r="AU163" s="234" t="s">
        <v>79</v>
      </c>
      <c r="AV163" s="14" t="s">
        <v>128</v>
      </c>
      <c r="AW163" s="14" t="s">
        <v>33</v>
      </c>
      <c r="AX163" s="14" t="s">
        <v>77</v>
      </c>
      <c r="AY163" s="234" t="s">
        <v>117</v>
      </c>
    </row>
    <row r="164" s="12" customFormat="1" ht="22.8" customHeight="1">
      <c r="A164" s="12"/>
      <c r="B164" s="183"/>
      <c r="C164" s="184"/>
      <c r="D164" s="185" t="s">
        <v>71</v>
      </c>
      <c r="E164" s="197" t="s">
        <v>79</v>
      </c>
      <c r="F164" s="197" t="s">
        <v>218</v>
      </c>
      <c r="G164" s="184"/>
      <c r="H164" s="184"/>
      <c r="I164" s="187"/>
      <c r="J164" s="198">
        <f>BK164</f>
        <v>0</v>
      </c>
      <c r="K164" s="184"/>
      <c r="L164" s="189"/>
      <c r="M164" s="190"/>
      <c r="N164" s="191"/>
      <c r="O164" s="191"/>
      <c r="P164" s="192">
        <f>P165</f>
        <v>0</v>
      </c>
      <c r="Q164" s="191"/>
      <c r="R164" s="192">
        <f>R165</f>
        <v>39.698601600000003</v>
      </c>
      <c r="S164" s="191"/>
      <c r="T164" s="193">
        <f>T165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94" t="s">
        <v>77</v>
      </c>
      <c r="AT164" s="195" t="s">
        <v>71</v>
      </c>
      <c r="AU164" s="195" t="s">
        <v>77</v>
      </c>
      <c r="AY164" s="194" t="s">
        <v>117</v>
      </c>
      <c r="BK164" s="196">
        <f>BK165</f>
        <v>0</v>
      </c>
    </row>
    <row r="165" s="12" customFormat="1" ht="20.88" customHeight="1">
      <c r="A165" s="12"/>
      <c r="B165" s="183"/>
      <c r="C165" s="184"/>
      <c r="D165" s="185" t="s">
        <v>71</v>
      </c>
      <c r="E165" s="197" t="s">
        <v>7</v>
      </c>
      <c r="F165" s="197" t="s">
        <v>219</v>
      </c>
      <c r="G165" s="184"/>
      <c r="H165" s="184"/>
      <c r="I165" s="187"/>
      <c r="J165" s="198">
        <f>BK165</f>
        <v>0</v>
      </c>
      <c r="K165" s="184"/>
      <c r="L165" s="189"/>
      <c r="M165" s="190"/>
      <c r="N165" s="191"/>
      <c r="O165" s="191"/>
      <c r="P165" s="192">
        <f>SUM(P166:P181)</f>
        <v>0</v>
      </c>
      <c r="Q165" s="191"/>
      <c r="R165" s="192">
        <f>SUM(R166:R181)</f>
        <v>39.698601600000003</v>
      </c>
      <c r="S165" s="191"/>
      <c r="T165" s="193">
        <f>SUM(T166:T181)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94" t="s">
        <v>77</v>
      </c>
      <c r="AT165" s="195" t="s">
        <v>71</v>
      </c>
      <c r="AU165" s="195" t="s">
        <v>79</v>
      </c>
      <c r="AY165" s="194" t="s">
        <v>117</v>
      </c>
      <c r="BK165" s="196">
        <f>SUM(BK166:BK181)</f>
        <v>0</v>
      </c>
    </row>
    <row r="166" s="2" customFormat="1" ht="16.5" customHeight="1">
      <c r="A166" s="40"/>
      <c r="B166" s="41"/>
      <c r="C166" s="199" t="s">
        <v>8</v>
      </c>
      <c r="D166" s="199" t="s">
        <v>119</v>
      </c>
      <c r="E166" s="200" t="s">
        <v>220</v>
      </c>
      <c r="F166" s="201" t="s">
        <v>221</v>
      </c>
      <c r="G166" s="202" t="s">
        <v>146</v>
      </c>
      <c r="H166" s="203">
        <v>10.08</v>
      </c>
      <c r="I166" s="204"/>
      <c r="J166" s="205">
        <f>ROUND(I166*H166,2)</f>
        <v>0</v>
      </c>
      <c r="K166" s="201" t="s">
        <v>132</v>
      </c>
      <c r="L166" s="46"/>
      <c r="M166" s="206" t="s">
        <v>19</v>
      </c>
      <c r="N166" s="207" t="s">
        <v>43</v>
      </c>
      <c r="O166" s="86"/>
      <c r="P166" s="208">
        <f>O166*H166</f>
        <v>0</v>
      </c>
      <c r="Q166" s="208">
        <v>2.3010199999999998</v>
      </c>
      <c r="R166" s="208">
        <f>Q166*H166</f>
        <v>23.1942816</v>
      </c>
      <c r="S166" s="208">
        <v>0</v>
      </c>
      <c r="T166" s="209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0" t="s">
        <v>123</v>
      </c>
      <c r="AT166" s="210" t="s">
        <v>119</v>
      </c>
      <c r="AU166" s="210" t="s">
        <v>128</v>
      </c>
      <c r="AY166" s="19" t="s">
        <v>117</v>
      </c>
      <c r="BE166" s="211">
        <f>IF(N166="základní",J166,0)</f>
        <v>0</v>
      </c>
      <c r="BF166" s="211">
        <f>IF(N166="snížená",J166,0)</f>
        <v>0</v>
      </c>
      <c r="BG166" s="211">
        <f>IF(N166="zákl. přenesená",J166,0)</f>
        <v>0</v>
      </c>
      <c r="BH166" s="211">
        <f>IF(N166="sníž. přenesená",J166,0)</f>
        <v>0</v>
      </c>
      <c r="BI166" s="211">
        <f>IF(N166="nulová",J166,0)</f>
        <v>0</v>
      </c>
      <c r="BJ166" s="19" t="s">
        <v>77</v>
      </c>
      <c r="BK166" s="211">
        <f>ROUND(I166*H166,2)</f>
        <v>0</v>
      </c>
      <c r="BL166" s="19" t="s">
        <v>123</v>
      </c>
      <c r="BM166" s="210" t="s">
        <v>222</v>
      </c>
    </row>
    <row r="167" s="2" customFormat="1">
      <c r="A167" s="40"/>
      <c r="B167" s="41"/>
      <c r="C167" s="42"/>
      <c r="D167" s="235" t="s">
        <v>134</v>
      </c>
      <c r="E167" s="42"/>
      <c r="F167" s="236" t="s">
        <v>223</v>
      </c>
      <c r="G167" s="42"/>
      <c r="H167" s="42"/>
      <c r="I167" s="237"/>
      <c r="J167" s="42"/>
      <c r="K167" s="42"/>
      <c r="L167" s="46"/>
      <c r="M167" s="238"/>
      <c r="N167" s="239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134</v>
      </c>
      <c r="AU167" s="19" t="s">
        <v>128</v>
      </c>
    </row>
    <row r="168" s="13" customFormat="1">
      <c r="A168" s="13"/>
      <c r="B168" s="212"/>
      <c r="C168" s="213"/>
      <c r="D168" s="214" t="s">
        <v>125</v>
      </c>
      <c r="E168" s="215" t="s">
        <v>19</v>
      </c>
      <c r="F168" s="216" t="s">
        <v>224</v>
      </c>
      <c r="G168" s="213"/>
      <c r="H168" s="217">
        <v>10.08</v>
      </c>
      <c r="I168" s="218"/>
      <c r="J168" s="213"/>
      <c r="K168" s="213"/>
      <c r="L168" s="219"/>
      <c r="M168" s="220"/>
      <c r="N168" s="221"/>
      <c r="O168" s="221"/>
      <c r="P168" s="221"/>
      <c r="Q168" s="221"/>
      <c r="R168" s="221"/>
      <c r="S168" s="221"/>
      <c r="T168" s="22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23" t="s">
        <v>125</v>
      </c>
      <c r="AU168" s="223" t="s">
        <v>128</v>
      </c>
      <c r="AV168" s="13" t="s">
        <v>79</v>
      </c>
      <c r="AW168" s="13" t="s">
        <v>33</v>
      </c>
      <c r="AX168" s="13" t="s">
        <v>72</v>
      </c>
      <c r="AY168" s="223" t="s">
        <v>117</v>
      </c>
    </row>
    <row r="169" s="14" customFormat="1">
      <c r="A169" s="14"/>
      <c r="B169" s="224"/>
      <c r="C169" s="225"/>
      <c r="D169" s="214" t="s">
        <v>125</v>
      </c>
      <c r="E169" s="226" t="s">
        <v>19</v>
      </c>
      <c r="F169" s="227" t="s">
        <v>127</v>
      </c>
      <c r="G169" s="225"/>
      <c r="H169" s="228">
        <v>10.08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34" t="s">
        <v>125</v>
      </c>
      <c r="AU169" s="234" t="s">
        <v>128</v>
      </c>
      <c r="AV169" s="14" t="s">
        <v>128</v>
      </c>
      <c r="AW169" s="14" t="s">
        <v>33</v>
      </c>
      <c r="AX169" s="14" t="s">
        <v>77</v>
      </c>
      <c r="AY169" s="234" t="s">
        <v>117</v>
      </c>
    </row>
    <row r="170" s="2" customFormat="1" ht="24.15" customHeight="1">
      <c r="A170" s="40"/>
      <c r="B170" s="41"/>
      <c r="C170" s="199" t="s">
        <v>225</v>
      </c>
      <c r="D170" s="199" t="s">
        <v>119</v>
      </c>
      <c r="E170" s="200" t="s">
        <v>226</v>
      </c>
      <c r="F170" s="201" t="s">
        <v>227</v>
      </c>
      <c r="G170" s="202" t="s">
        <v>146</v>
      </c>
      <c r="H170" s="203">
        <v>10.08</v>
      </c>
      <c r="I170" s="204"/>
      <c r="J170" s="205">
        <f>ROUND(I170*H170,2)</f>
        <v>0</v>
      </c>
      <c r="K170" s="201" t="s">
        <v>132</v>
      </c>
      <c r="L170" s="46"/>
      <c r="M170" s="206" t="s">
        <v>19</v>
      </c>
      <c r="N170" s="207" t="s">
        <v>43</v>
      </c>
      <c r="O170" s="86"/>
      <c r="P170" s="208">
        <f>O170*H170</f>
        <v>0</v>
      </c>
      <c r="Q170" s="208">
        <v>1.6299999999999999</v>
      </c>
      <c r="R170" s="208">
        <f>Q170*H170</f>
        <v>16.430399999999999</v>
      </c>
      <c r="S170" s="208">
        <v>0</v>
      </c>
      <c r="T170" s="209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0" t="s">
        <v>123</v>
      </c>
      <c r="AT170" s="210" t="s">
        <v>119</v>
      </c>
      <c r="AU170" s="210" t="s">
        <v>128</v>
      </c>
      <c r="AY170" s="19" t="s">
        <v>117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9" t="s">
        <v>77</v>
      </c>
      <c r="BK170" s="211">
        <f>ROUND(I170*H170,2)</f>
        <v>0</v>
      </c>
      <c r="BL170" s="19" t="s">
        <v>123</v>
      </c>
      <c r="BM170" s="210" t="s">
        <v>228</v>
      </c>
    </row>
    <row r="171" s="2" customFormat="1">
      <c r="A171" s="40"/>
      <c r="B171" s="41"/>
      <c r="C171" s="42"/>
      <c r="D171" s="235" t="s">
        <v>134</v>
      </c>
      <c r="E171" s="42"/>
      <c r="F171" s="236" t="s">
        <v>229</v>
      </c>
      <c r="G171" s="42"/>
      <c r="H171" s="42"/>
      <c r="I171" s="237"/>
      <c r="J171" s="42"/>
      <c r="K171" s="42"/>
      <c r="L171" s="46"/>
      <c r="M171" s="238"/>
      <c r="N171" s="239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134</v>
      </c>
      <c r="AU171" s="19" t="s">
        <v>128</v>
      </c>
    </row>
    <row r="172" s="13" customFormat="1">
      <c r="A172" s="13"/>
      <c r="B172" s="212"/>
      <c r="C172" s="213"/>
      <c r="D172" s="214" t="s">
        <v>125</v>
      </c>
      <c r="E172" s="215" t="s">
        <v>19</v>
      </c>
      <c r="F172" s="216" t="s">
        <v>230</v>
      </c>
      <c r="G172" s="213"/>
      <c r="H172" s="217">
        <v>10.08</v>
      </c>
      <c r="I172" s="218"/>
      <c r="J172" s="213"/>
      <c r="K172" s="213"/>
      <c r="L172" s="219"/>
      <c r="M172" s="220"/>
      <c r="N172" s="221"/>
      <c r="O172" s="221"/>
      <c r="P172" s="221"/>
      <c r="Q172" s="221"/>
      <c r="R172" s="221"/>
      <c r="S172" s="221"/>
      <c r="T172" s="22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23" t="s">
        <v>125</v>
      </c>
      <c r="AU172" s="223" t="s">
        <v>128</v>
      </c>
      <c r="AV172" s="13" t="s">
        <v>79</v>
      </c>
      <c r="AW172" s="13" t="s">
        <v>33</v>
      </c>
      <c r="AX172" s="13" t="s">
        <v>72</v>
      </c>
      <c r="AY172" s="223" t="s">
        <v>117</v>
      </c>
    </row>
    <row r="173" s="14" customFormat="1">
      <c r="A173" s="14"/>
      <c r="B173" s="224"/>
      <c r="C173" s="225"/>
      <c r="D173" s="214" t="s">
        <v>125</v>
      </c>
      <c r="E173" s="226" t="s">
        <v>19</v>
      </c>
      <c r="F173" s="227" t="s">
        <v>127</v>
      </c>
      <c r="G173" s="225"/>
      <c r="H173" s="228">
        <v>10.08</v>
      </c>
      <c r="I173" s="229"/>
      <c r="J173" s="225"/>
      <c r="K173" s="225"/>
      <c r="L173" s="230"/>
      <c r="M173" s="231"/>
      <c r="N173" s="232"/>
      <c r="O173" s="232"/>
      <c r="P173" s="232"/>
      <c r="Q173" s="232"/>
      <c r="R173" s="232"/>
      <c r="S173" s="232"/>
      <c r="T173" s="233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34" t="s">
        <v>125</v>
      </c>
      <c r="AU173" s="234" t="s">
        <v>128</v>
      </c>
      <c r="AV173" s="14" t="s">
        <v>128</v>
      </c>
      <c r="AW173" s="14" t="s">
        <v>33</v>
      </c>
      <c r="AX173" s="14" t="s">
        <v>77</v>
      </c>
      <c r="AY173" s="234" t="s">
        <v>117</v>
      </c>
    </row>
    <row r="174" s="2" customFormat="1" ht="16.5" customHeight="1">
      <c r="A174" s="40"/>
      <c r="B174" s="41"/>
      <c r="C174" s="199" t="s">
        <v>231</v>
      </c>
      <c r="D174" s="199" t="s">
        <v>119</v>
      </c>
      <c r="E174" s="200" t="s">
        <v>232</v>
      </c>
      <c r="F174" s="201" t="s">
        <v>233</v>
      </c>
      <c r="G174" s="202" t="s">
        <v>122</v>
      </c>
      <c r="H174" s="203">
        <v>56</v>
      </c>
      <c r="I174" s="204"/>
      <c r="J174" s="205">
        <f>ROUND(I174*H174,2)</f>
        <v>0</v>
      </c>
      <c r="K174" s="201" t="s">
        <v>132</v>
      </c>
      <c r="L174" s="46"/>
      <c r="M174" s="206" t="s">
        <v>19</v>
      </c>
      <c r="N174" s="207" t="s">
        <v>43</v>
      </c>
      <c r="O174" s="86"/>
      <c r="P174" s="208">
        <f>O174*H174</f>
        <v>0</v>
      </c>
      <c r="Q174" s="208">
        <v>0.00116</v>
      </c>
      <c r="R174" s="208">
        <f>Q174*H174</f>
        <v>0.064960000000000004</v>
      </c>
      <c r="S174" s="208">
        <v>0</v>
      </c>
      <c r="T174" s="209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0" t="s">
        <v>123</v>
      </c>
      <c r="AT174" s="210" t="s">
        <v>119</v>
      </c>
      <c r="AU174" s="210" t="s">
        <v>128</v>
      </c>
      <c r="AY174" s="19" t="s">
        <v>117</v>
      </c>
      <c r="BE174" s="211">
        <f>IF(N174="základní",J174,0)</f>
        <v>0</v>
      </c>
      <c r="BF174" s="211">
        <f>IF(N174="snížená",J174,0)</f>
        <v>0</v>
      </c>
      <c r="BG174" s="211">
        <f>IF(N174="zákl. přenesená",J174,0)</f>
        <v>0</v>
      </c>
      <c r="BH174" s="211">
        <f>IF(N174="sníž. přenesená",J174,0)</f>
        <v>0</v>
      </c>
      <c r="BI174" s="211">
        <f>IF(N174="nulová",J174,0)</f>
        <v>0</v>
      </c>
      <c r="BJ174" s="19" t="s">
        <v>77</v>
      </c>
      <c r="BK174" s="211">
        <f>ROUND(I174*H174,2)</f>
        <v>0</v>
      </c>
      <c r="BL174" s="19" t="s">
        <v>123</v>
      </c>
      <c r="BM174" s="210" t="s">
        <v>234</v>
      </c>
    </row>
    <row r="175" s="2" customFormat="1">
      <c r="A175" s="40"/>
      <c r="B175" s="41"/>
      <c r="C175" s="42"/>
      <c r="D175" s="235" t="s">
        <v>134</v>
      </c>
      <c r="E175" s="42"/>
      <c r="F175" s="236" t="s">
        <v>235</v>
      </c>
      <c r="G175" s="42"/>
      <c r="H175" s="42"/>
      <c r="I175" s="237"/>
      <c r="J175" s="42"/>
      <c r="K175" s="42"/>
      <c r="L175" s="46"/>
      <c r="M175" s="238"/>
      <c r="N175" s="239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134</v>
      </c>
      <c r="AU175" s="19" t="s">
        <v>128</v>
      </c>
    </row>
    <row r="176" s="13" customFormat="1">
      <c r="A176" s="13"/>
      <c r="B176" s="212"/>
      <c r="C176" s="213"/>
      <c r="D176" s="214" t="s">
        <v>125</v>
      </c>
      <c r="E176" s="215" t="s">
        <v>19</v>
      </c>
      <c r="F176" s="216" t="s">
        <v>236</v>
      </c>
      <c r="G176" s="213"/>
      <c r="H176" s="217">
        <v>56</v>
      </c>
      <c r="I176" s="218"/>
      <c r="J176" s="213"/>
      <c r="K176" s="213"/>
      <c r="L176" s="219"/>
      <c r="M176" s="220"/>
      <c r="N176" s="221"/>
      <c r="O176" s="221"/>
      <c r="P176" s="221"/>
      <c r="Q176" s="221"/>
      <c r="R176" s="221"/>
      <c r="S176" s="221"/>
      <c r="T176" s="22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23" t="s">
        <v>125</v>
      </c>
      <c r="AU176" s="223" t="s">
        <v>128</v>
      </c>
      <c r="AV176" s="13" t="s">
        <v>79</v>
      </c>
      <c r="AW176" s="13" t="s">
        <v>33</v>
      </c>
      <c r="AX176" s="13" t="s">
        <v>72</v>
      </c>
      <c r="AY176" s="223" t="s">
        <v>117</v>
      </c>
    </row>
    <row r="177" s="14" customFormat="1">
      <c r="A177" s="14"/>
      <c r="B177" s="224"/>
      <c r="C177" s="225"/>
      <c r="D177" s="214" t="s">
        <v>125</v>
      </c>
      <c r="E177" s="226" t="s">
        <v>19</v>
      </c>
      <c r="F177" s="227" t="s">
        <v>127</v>
      </c>
      <c r="G177" s="225"/>
      <c r="H177" s="228">
        <v>56</v>
      </c>
      <c r="I177" s="229"/>
      <c r="J177" s="225"/>
      <c r="K177" s="225"/>
      <c r="L177" s="230"/>
      <c r="M177" s="231"/>
      <c r="N177" s="232"/>
      <c r="O177" s="232"/>
      <c r="P177" s="232"/>
      <c r="Q177" s="232"/>
      <c r="R177" s="232"/>
      <c r="S177" s="232"/>
      <c r="T177" s="23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34" t="s">
        <v>125</v>
      </c>
      <c r="AU177" s="234" t="s">
        <v>128</v>
      </c>
      <c r="AV177" s="14" t="s">
        <v>128</v>
      </c>
      <c r="AW177" s="14" t="s">
        <v>33</v>
      </c>
      <c r="AX177" s="14" t="s">
        <v>77</v>
      </c>
      <c r="AY177" s="234" t="s">
        <v>117</v>
      </c>
    </row>
    <row r="178" s="2" customFormat="1" ht="16.5" customHeight="1">
      <c r="A178" s="40"/>
      <c r="B178" s="41"/>
      <c r="C178" s="199" t="s">
        <v>237</v>
      </c>
      <c r="D178" s="199" t="s">
        <v>119</v>
      </c>
      <c r="E178" s="200" t="s">
        <v>238</v>
      </c>
      <c r="F178" s="201" t="s">
        <v>239</v>
      </c>
      <c r="G178" s="202" t="s">
        <v>122</v>
      </c>
      <c r="H178" s="203">
        <v>56</v>
      </c>
      <c r="I178" s="204"/>
      <c r="J178" s="205">
        <f>ROUND(I178*H178,2)</f>
        <v>0</v>
      </c>
      <c r="K178" s="201" t="s">
        <v>132</v>
      </c>
      <c r="L178" s="46"/>
      <c r="M178" s="206" t="s">
        <v>19</v>
      </c>
      <c r="N178" s="207" t="s">
        <v>43</v>
      </c>
      <c r="O178" s="86"/>
      <c r="P178" s="208">
        <f>O178*H178</f>
        <v>0</v>
      </c>
      <c r="Q178" s="208">
        <v>0.00016000000000000001</v>
      </c>
      <c r="R178" s="208">
        <f>Q178*H178</f>
        <v>0.008960000000000001</v>
      </c>
      <c r="S178" s="208">
        <v>0</v>
      </c>
      <c r="T178" s="209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0" t="s">
        <v>123</v>
      </c>
      <c r="AT178" s="210" t="s">
        <v>119</v>
      </c>
      <c r="AU178" s="210" t="s">
        <v>128</v>
      </c>
      <c r="AY178" s="19" t="s">
        <v>117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9" t="s">
        <v>77</v>
      </c>
      <c r="BK178" s="211">
        <f>ROUND(I178*H178,2)</f>
        <v>0</v>
      </c>
      <c r="BL178" s="19" t="s">
        <v>123</v>
      </c>
      <c r="BM178" s="210" t="s">
        <v>240</v>
      </c>
    </row>
    <row r="179" s="2" customFormat="1">
      <c r="A179" s="40"/>
      <c r="B179" s="41"/>
      <c r="C179" s="42"/>
      <c r="D179" s="235" t="s">
        <v>134</v>
      </c>
      <c r="E179" s="42"/>
      <c r="F179" s="236" t="s">
        <v>241</v>
      </c>
      <c r="G179" s="42"/>
      <c r="H179" s="42"/>
      <c r="I179" s="237"/>
      <c r="J179" s="42"/>
      <c r="K179" s="42"/>
      <c r="L179" s="46"/>
      <c r="M179" s="238"/>
      <c r="N179" s="239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134</v>
      </c>
      <c r="AU179" s="19" t="s">
        <v>128</v>
      </c>
    </row>
    <row r="180" s="13" customFormat="1">
      <c r="A180" s="13"/>
      <c r="B180" s="212"/>
      <c r="C180" s="213"/>
      <c r="D180" s="214" t="s">
        <v>125</v>
      </c>
      <c r="E180" s="215" t="s">
        <v>19</v>
      </c>
      <c r="F180" s="216" t="s">
        <v>236</v>
      </c>
      <c r="G180" s="213"/>
      <c r="H180" s="217">
        <v>56</v>
      </c>
      <c r="I180" s="218"/>
      <c r="J180" s="213"/>
      <c r="K180" s="213"/>
      <c r="L180" s="219"/>
      <c r="M180" s="220"/>
      <c r="N180" s="221"/>
      <c r="O180" s="221"/>
      <c r="P180" s="221"/>
      <c r="Q180" s="221"/>
      <c r="R180" s="221"/>
      <c r="S180" s="221"/>
      <c r="T180" s="22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23" t="s">
        <v>125</v>
      </c>
      <c r="AU180" s="223" t="s">
        <v>128</v>
      </c>
      <c r="AV180" s="13" t="s">
        <v>79</v>
      </c>
      <c r="AW180" s="13" t="s">
        <v>33</v>
      </c>
      <c r="AX180" s="13" t="s">
        <v>72</v>
      </c>
      <c r="AY180" s="223" t="s">
        <v>117</v>
      </c>
    </row>
    <row r="181" s="14" customFormat="1">
      <c r="A181" s="14"/>
      <c r="B181" s="224"/>
      <c r="C181" s="225"/>
      <c r="D181" s="214" t="s">
        <v>125</v>
      </c>
      <c r="E181" s="226" t="s">
        <v>19</v>
      </c>
      <c r="F181" s="227" t="s">
        <v>127</v>
      </c>
      <c r="G181" s="225"/>
      <c r="H181" s="228">
        <v>56</v>
      </c>
      <c r="I181" s="229"/>
      <c r="J181" s="225"/>
      <c r="K181" s="225"/>
      <c r="L181" s="230"/>
      <c r="M181" s="231"/>
      <c r="N181" s="232"/>
      <c r="O181" s="232"/>
      <c r="P181" s="232"/>
      <c r="Q181" s="232"/>
      <c r="R181" s="232"/>
      <c r="S181" s="232"/>
      <c r="T181" s="233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34" t="s">
        <v>125</v>
      </c>
      <c r="AU181" s="234" t="s">
        <v>128</v>
      </c>
      <c r="AV181" s="14" t="s">
        <v>128</v>
      </c>
      <c r="AW181" s="14" t="s">
        <v>33</v>
      </c>
      <c r="AX181" s="14" t="s">
        <v>77</v>
      </c>
      <c r="AY181" s="234" t="s">
        <v>117</v>
      </c>
    </row>
    <row r="182" s="12" customFormat="1" ht="22.8" customHeight="1">
      <c r="A182" s="12"/>
      <c r="B182" s="183"/>
      <c r="C182" s="184"/>
      <c r="D182" s="185" t="s">
        <v>71</v>
      </c>
      <c r="E182" s="197" t="s">
        <v>128</v>
      </c>
      <c r="F182" s="197" t="s">
        <v>242</v>
      </c>
      <c r="G182" s="184"/>
      <c r="H182" s="184"/>
      <c r="I182" s="187"/>
      <c r="J182" s="198">
        <f>BK182</f>
        <v>0</v>
      </c>
      <c r="K182" s="184"/>
      <c r="L182" s="189"/>
      <c r="M182" s="190"/>
      <c r="N182" s="191"/>
      <c r="O182" s="191"/>
      <c r="P182" s="192">
        <f>SUM(P183:P269)</f>
        <v>0</v>
      </c>
      <c r="Q182" s="191"/>
      <c r="R182" s="192">
        <f>SUM(R183:R269)</f>
        <v>257.25139927999999</v>
      </c>
      <c r="S182" s="191"/>
      <c r="T182" s="193">
        <f>SUM(T183:T269)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94" t="s">
        <v>77</v>
      </c>
      <c r="AT182" s="195" t="s">
        <v>71</v>
      </c>
      <c r="AU182" s="195" t="s">
        <v>77</v>
      </c>
      <c r="AY182" s="194" t="s">
        <v>117</v>
      </c>
      <c r="BK182" s="196">
        <f>SUM(BK183:BK269)</f>
        <v>0</v>
      </c>
    </row>
    <row r="183" s="2" customFormat="1" ht="21.75" customHeight="1">
      <c r="A183" s="40"/>
      <c r="B183" s="41"/>
      <c r="C183" s="199" t="s">
        <v>243</v>
      </c>
      <c r="D183" s="199" t="s">
        <v>119</v>
      </c>
      <c r="E183" s="200" t="s">
        <v>244</v>
      </c>
      <c r="F183" s="201" t="s">
        <v>245</v>
      </c>
      <c r="G183" s="202" t="s">
        <v>146</v>
      </c>
      <c r="H183" s="203">
        <v>179.27000000000001</v>
      </c>
      <c r="I183" s="204"/>
      <c r="J183" s="205">
        <f>ROUND(I183*H183,2)</f>
        <v>0</v>
      </c>
      <c r="K183" s="201" t="s">
        <v>132</v>
      </c>
      <c r="L183" s="46"/>
      <c r="M183" s="206" t="s">
        <v>19</v>
      </c>
      <c r="N183" s="207" t="s">
        <v>43</v>
      </c>
      <c r="O183" s="86"/>
      <c r="P183" s="208">
        <f>O183*H183</f>
        <v>0</v>
      </c>
      <c r="Q183" s="208">
        <v>0</v>
      </c>
      <c r="R183" s="208">
        <f>Q183*H183</f>
        <v>0</v>
      </c>
      <c r="S183" s="208">
        <v>0</v>
      </c>
      <c r="T183" s="209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0" t="s">
        <v>123</v>
      </c>
      <c r="AT183" s="210" t="s">
        <v>119</v>
      </c>
      <c r="AU183" s="210" t="s">
        <v>79</v>
      </c>
      <c r="AY183" s="19" t="s">
        <v>117</v>
      </c>
      <c r="BE183" s="211">
        <f>IF(N183="základní",J183,0)</f>
        <v>0</v>
      </c>
      <c r="BF183" s="211">
        <f>IF(N183="snížená",J183,0)</f>
        <v>0</v>
      </c>
      <c r="BG183" s="211">
        <f>IF(N183="zákl. přenesená",J183,0)</f>
        <v>0</v>
      </c>
      <c r="BH183" s="211">
        <f>IF(N183="sníž. přenesená",J183,0)</f>
        <v>0</v>
      </c>
      <c r="BI183" s="211">
        <f>IF(N183="nulová",J183,0)</f>
        <v>0</v>
      </c>
      <c r="BJ183" s="19" t="s">
        <v>77</v>
      </c>
      <c r="BK183" s="211">
        <f>ROUND(I183*H183,2)</f>
        <v>0</v>
      </c>
      <c r="BL183" s="19" t="s">
        <v>123</v>
      </c>
      <c r="BM183" s="210" t="s">
        <v>246</v>
      </c>
    </row>
    <row r="184" s="2" customFormat="1">
      <c r="A184" s="40"/>
      <c r="B184" s="41"/>
      <c r="C184" s="42"/>
      <c r="D184" s="235" t="s">
        <v>134</v>
      </c>
      <c r="E184" s="42"/>
      <c r="F184" s="236" t="s">
        <v>247</v>
      </c>
      <c r="G184" s="42"/>
      <c r="H184" s="42"/>
      <c r="I184" s="237"/>
      <c r="J184" s="42"/>
      <c r="K184" s="42"/>
      <c r="L184" s="46"/>
      <c r="M184" s="238"/>
      <c r="N184" s="239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134</v>
      </c>
      <c r="AU184" s="19" t="s">
        <v>79</v>
      </c>
    </row>
    <row r="185" s="15" customFormat="1">
      <c r="A185" s="15"/>
      <c r="B185" s="240"/>
      <c r="C185" s="241"/>
      <c r="D185" s="214" t="s">
        <v>125</v>
      </c>
      <c r="E185" s="242" t="s">
        <v>19</v>
      </c>
      <c r="F185" s="243" t="s">
        <v>248</v>
      </c>
      <c r="G185" s="241"/>
      <c r="H185" s="242" t="s">
        <v>19</v>
      </c>
      <c r="I185" s="244"/>
      <c r="J185" s="241"/>
      <c r="K185" s="241"/>
      <c r="L185" s="245"/>
      <c r="M185" s="246"/>
      <c r="N185" s="247"/>
      <c r="O185" s="247"/>
      <c r="P185" s="247"/>
      <c r="Q185" s="247"/>
      <c r="R185" s="247"/>
      <c r="S185" s="247"/>
      <c r="T185" s="248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49" t="s">
        <v>125</v>
      </c>
      <c r="AU185" s="249" t="s">
        <v>79</v>
      </c>
      <c r="AV185" s="15" t="s">
        <v>77</v>
      </c>
      <c r="AW185" s="15" t="s">
        <v>33</v>
      </c>
      <c r="AX185" s="15" t="s">
        <v>72</v>
      </c>
      <c r="AY185" s="249" t="s">
        <v>117</v>
      </c>
    </row>
    <row r="186" s="13" customFormat="1">
      <c r="A186" s="13"/>
      <c r="B186" s="212"/>
      <c r="C186" s="213"/>
      <c r="D186" s="214" t="s">
        <v>125</v>
      </c>
      <c r="E186" s="215" t="s">
        <v>19</v>
      </c>
      <c r="F186" s="216" t="s">
        <v>249</v>
      </c>
      <c r="G186" s="213"/>
      <c r="H186" s="217">
        <v>28</v>
      </c>
      <c r="I186" s="218"/>
      <c r="J186" s="213"/>
      <c r="K186" s="213"/>
      <c r="L186" s="219"/>
      <c r="M186" s="220"/>
      <c r="N186" s="221"/>
      <c r="O186" s="221"/>
      <c r="P186" s="221"/>
      <c r="Q186" s="221"/>
      <c r="R186" s="221"/>
      <c r="S186" s="221"/>
      <c r="T186" s="22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23" t="s">
        <v>125</v>
      </c>
      <c r="AU186" s="223" t="s">
        <v>79</v>
      </c>
      <c r="AV186" s="13" t="s">
        <v>79</v>
      </c>
      <c r="AW186" s="13" t="s">
        <v>33</v>
      </c>
      <c r="AX186" s="13" t="s">
        <v>72</v>
      </c>
      <c r="AY186" s="223" t="s">
        <v>117</v>
      </c>
    </row>
    <row r="187" s="13" customFormat="1">
      <c r="A187" s="13"/>
      <c r="B187" s="212"/>
      <c r="C187" s="213"/>
      <c r="D187" s="214" t="s">
        <v>125</v>
      </c>
      <c r="E187" s="215" t="s">
        <v>19</v>
      </c>
      <c r="F187" s="216" t="s">
        <v>250</v>
      </c>
      <c r="G187" s="213"/>
      <c r="H187" s="217">
        <v>42</v>
      </c>
      <c r="I187" s="218"/>
      <c r="J187" s="213"/>
      <c r="K187" s="213"/>
      <c r="L187" s="219"/>
      <c r="M187" s="220"/>
      <c r="N187" s="221"/>
      <c r="O187" s="221"/>
      <c r="P187" s="221"/>
      <c r="Q187" s="221"/>
      <c r="R187" s="221"/>
      <c r="S187" s="221"/>
      <c r="T187" s="22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3" t="s">
        <v>125</v>
      </c>
      <c r="AU187" s="223" t="s">
        <v>79</v>
      </c>
      <c r="AV187" s="13" t="s">
        <v>79</v>
      </c>
      <c r="AW187" s="13" t="s">
        <v>33</v>
      </c>
      <c r="AX187" s="13" t="s">
        <v>72</v>
      </c>
      <c r="AY187" s="223" t="s">
        <v>117</v>
      </c>
    </row>
    <row r="188" s="13" customFormat="1">
      <c r="A188" s="13"/>
      <c r="B188" s="212"/>
      <c r="C188" s="213"/>
      <c r="D188" s="214" t="s">
        <v>125</v>
      </c>
      <c r="E188" s="215" t="s">
        <v>19</v>
      </c>
      <c r="F188" s="216" t="s">
        <v>251</v>
      </c>
      <c r="G188" s="213"/>
      <c r="H188" s="217">
        <v>7</v>
      </c>
      <c r="I188" s="218"/>
      <c r="J188" s="213"/>
      <c r="K188" s="213"/>
      <c r="L188" s="219"/>
      <c r="M188" s="220"/>
      <c r="N188" s="221"/>
      <c r="O188" s="221"/>
      <c r="P188" s="221"/>
      <c r="Q188" s="221"/>
      <c r="R188" s="221"/>
      <c r="S188" s="221"/>
      <c r="T188" s="222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23" t="s">
        <v>125</v>
      </c>
      <c r="AU188" s="223" t="s">
        <v>79</v>
      </c>
      <c r="AV188" s="13" t="s">
        <v>79</v>
      </c>
      <c r="AW188" s="13" t="s">
        <v>33</v>
      </c>
      <c r="AX188" s="13" t="s">
        <v>72</v>
      </c>
      <c r="AY188" s="223" t="s">
        <v>117</v>
      </c>
    </row>
    <row r="189" s="14" customFormat="1">
      <c r="A189" s="14"/>
      <c r="B189" s="224"/>
      <c r="C189" s="225"/>
      <c r="D189" s="214" t="s">
        <v>125</v>
      </c>
      <c r="E189" s="226" t="s">
        <v>19</v>
      </c>
      <c r="F189" s="227" t="s">
        <v>127</v>
      </c>
      <c r="G189" s="225"/>
      <c r="H189" s="228">
        <v>77</v>
      </c>
      <c r="I189" s="229"/>
      <c r="J189" s="225"/>
      <c r="K189" s="225"/>
      <c r="L189" s="230"/>
      <c r="M189" s="231"/>
      <c r="N189" s="232"/>
      <c r="O189" s="232"/>
      <c r="P189" s="232"/>
      <c r="Q189" s="232"/>
      <c r="R189" s="232"/>
      <c r="S189" s="232"/>
      <c r="T189" s="23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34" t="s">
        <v>125</v>
      </c>
      <c r="AU189" s="234" t="s">
        <v>79</v>
      </c>
      <c r="AV189" s="14" t="s">
        <v>128</v>
      </c>
      <c r="AW189" s="14" t="s">
        <v>33</v>
      </c>
      <c r="AX189" s="14" t="s">
        <v>72</v>
      </c>
      <c r="AY189" s="234" t="s">
        <v>117</v>
      </c>
    </row>
    <row r="190" s="15" customFormat="1">
      <c r="A190" s="15"/>
      <c r="B190" s="240"/>
      <c r="C190" s="241"/>
      <c r="D190" s="214" t="s">
        <v>125</v>
      </c>
      <c r="E190" s="242" t="s">
        <v>19</v>
      </c>
      <c r="F190" s="243" t="s">
        <v>252</v>
      </c>
      <c r="G190" s="241"/>
      <c r="H190" s="242" t="s">
        <v>19</v>
      </c>
      <c r="I190" s="244"/>
      <c r="J190" s="241"/>
      <c r="K190" s="241"/>
      <c r="L190" s="245"/>
      <c r="M190" s="246"/>
      <c r="N190" s="247"/>
      <c r="O190" s="247"/>
      <c r="P190" s="247"/>
      <c r="Q190" s="247"/>
      <c r="R190" s="247"/>
      <c r="S190" s="247"/>
      <c r="T190" s="248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49" t="s">
        <v>125</v>
      </c>
      <c r="AU190" s="249" t="s">
        <v>79</v>
      </c>
      <c r="AV190" s="15" t="s">
        <v>77</v>
      </c>
      <c r="AW190" s="15" t="s">
        <v>33</v>
      </c>
      <c r="AX190" s="15" t="s">
        <v>72</v>
      </c>
      <c r="AY190" s="249" t="s">
        <v>117</v>
      </c>
    </row>
    <row r="191" s="13" customFormat="1">
      <c r="A191" s="13"/>
      <c r="B191" s="212"/>
      <c r="C191" s="213"/>
      <c r="D191" s="214" t="s">
        <v>125</v>
      </c>
      <c r="E191" s="215" t="s">
        <v>19</v>
      </c>
      <c r="F191" s="216" t="s">
        <v>253</v>
      </c>
      <c r="G191" s="213"/>
      <c r="H191" s="217">
        <v>17.097000000000001</v>
      </c>
      <c r="I191" s="218"/>
      <c r="J191" s="213"/>
      <c r="K191" s="213"/>
      <c r="L191" s="219"/>
      <c r="M191" s="220"/>
      <c r="N191" s="221"/>
      <c r="O191" s="221"/>
      <c r="P191" s="221"/>
      <c r="Q191" s="221"/>
      <c r="R191" s="221"/>
      <c r="S191" s="221"/>
      <c r="T191" s="22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23" t="s">
        <v>125</v>
      </c>
      <c r="AU191" s="223" t="s">
        <v>79</v>
      </c>
      <c r="AV191" s="13" t="s">
        <v>79</v>
      </c>
      <c r="AW191" s="13" t="s">
        <v>33</v>
      </c>
      <c r="AX191" s="13" t="s">
        <v>72</v>
      </c>
      <c r="AY191" s="223" t="s">
        <v>117</v>
      </c>
    </row>
    <row r="192" s="13" customFormat="1">
      <c r="A192" s="13"/>
      <c r="B192" s="212"/>
      <c r="C192" s="213"/>
      <c r="D192" s="214" t="s">
        <v>125</v>
      </c>
      <c r="E192" s="215" t="s">
        <v>19</v>
      </c>
      <c r="F192" s="216" t="s">
        <v>254</v>
      </c>
      <c r="G192" s="213"/>
      <c r="H192" s="217">
        <v>17.826000000000001</v>
      </c>
      <c r="I192" s="218"/>
      <c r="J192" s="213"/>
      <c r="K192" s="213"/>
      <c r="L192" s="219"/>
      <c r="M192" s="220"/>
      <c r="N192" s="221"/>
      <c r="O192" s="221"/>
      <c r="P192" s="221"/>
      <c r="Q192" s="221"/>
      <c r="R192" s="221"/>
      <c r="S192" s="221"/>
      <c r="T192" s="222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23" t="s">
        <v>125</v>
      </c>
      <c r="AU192" s="223" t="s">
        <v>79</v>
      </c>
      <c r="AV192" s="13" t="s">
        <v>79</v>
      </c>
      <c r="AW192" s="13" t="s">
        <v>33</v>
      </c>
      <c r="AX192" s="13" t="s">
        <v>72</v>
      </c>
      <c r="AY192" s="223" t="s">
        <v>117</v>
      </c>
    </row>
    <row r="193" s="13" customFormat="1">
      <c r="A193" s="13"/>
      <c r="B193" s="212"/>
      <c r="C193" s="213"/>
      <c r="D193" s="214" t="s">
        <v>125</v>
      </c>
      <c r="E193" s="215" t="s">
        <v>19</v>
      </c>
      <c r="F193" s="216" t="s">
        <v>255</v>
      </c>
      <c r="G193" s="213"/>
      <c r="H193" s="217">
        <v>17.126000000000001</v>
      </c>
      <c r="I193" s="218"/>
      <c r="J193" s="213"/>
      <c r="K193" s="213"/>
      <c r="L193" s="219"/>
      <c r="M193" s="220"/>
      <c r="N193" s="221"/>
      <c r="O193" s="221"/>
      <c r="P193" s="221"/>
      <c r="Q193" s="221"/>
      <c r="R193" s="221"/>
      <c r="S193" s="221"/>
      <c r="T193" s="22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3" t="s">
        <v>125</v>
      </c>
      <c r="AU193" s="223" t="s">
        <v>79</v>
      </c>
      <c r="AV193" s="13" t="s">
        <v>79</v>
      </c>
      <c r="AW193" s="13" t="s">
        <v>33</v>
      </c>
      <c r="AX193" s="13" t="s">
        <v>72</v>
      </c>
      <c r="AY193" s="223" t="s">
        <v>117</v>
      </c>
    </row>
    <row r="194" s="13" customFormat="1">
      <c r="A194" s="13"/>
      <c r="B194" s="212"/>
      <c r="C194" s="213"/>
      <c r="D194" s="214" t="s">
        <v>125</v>
      </c>
      <c r="E194" s="215" t="s">
        <v>19</v>
      </c>
      <c r="F194" s="216" t="s">
        <v>256</v>
      </c>
      <c r="G194" s="213"/>
      <c r="H194" s="217">
        <v>17.408999999999999</v>
      </c>
      <c r="I194" s="218"/>
      <c r="J194" s="213"/>
      <c r="K194" s="213"/>
      <c r="L194" s="219"/>
      <c r="M194" s="220"/>
      <c r="N194" s="221"/>
      <c r="O194" s="221"/>
      <c r="P194" s="221"/>
      <c r="Q194" s="221"/>
      <c r="R194" s="221"/>
      <c r="S194" s="221"/>
      <c r="T194" s="22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23" t="s">
        <v>125</v>
      </c>
      <c r="AU194" s="223" t="s">
        <v>79</v>
      </c>
      <c r="AV194" s="13" t="s">
        <v>79</v>
      </c>
      <c r="AW194" s="13" t="s">
        <v>33</v>
      </c>
      <c r="AX194" s="13" t="s">
        <v>72</v>
      </c>
      <c r="AY194" s="223" t="s">
        <v>117</v>
      </c>
    </row>
    <row r="195" s="13" customFormat="1">
      <c r="A195" s="13"/>
      <c r="B195" s="212"/>
      <c r="C195" s="213"/>
      <c r="D195" s="214" t="s">
        <v>125</v>
      </c>
      <c r="E195" s="215" t="s">
        <v>19</v>
      </c>
      <c r="F195" s="216" t="s">
        <v>257</v>
      </c>
      <c r="G195" s="213"/>
      <c r="H195" s="217">
        <v>16.263000000000002</v>
      </c>
      <c r="I195" s="218"/>
      <c r="J195" s="213"/>
      <c r="K195" s="213"/>
      <c r="L195" s="219"/>
      <c r="M195" s="220"/>
      <c r="N195" s="221"/>
      <c r="O195" s="221"/>
      <c r="P195" s="221"/>
      <c r="Q195" s="221"/>
      <c r="R195" s="221"/>
      <c r="S195" s="221"/>
      <c r="T195" s="22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23" t="s">
        <v>125</v>
      </c>
      <c r="AU195" s="223" t="s">
        <v>79</v>
      </c>
      <c r="AV195" s="13" t="s">
        <v>79</v>
      </c>
      <c r="AW195" s="13" t="s">
        <v>33</v>
      </c>
      <c r="AX195" s="13" t="s">
        <v>72</v>
      </c>
      <c r="AY195" s="223" t="s">
        <v>117</v>
      </c>
    </row>
    <row r="196" s="13" customFormat="1">
      <c r="A196" s="13"/>
      <c r="B196" s="212"/>
      <c r="C196" s="213"/>
      <c r="D196" s="214" t="s">
        <v>125</v>
      </c>
      <c r="E196" s="215" t="s">
        <v>19</v>
      </c>
      <c r="F196" s="216" t="s">
        <v>258</v>
      </c>
      <c r="G196" s="213"/>
      <c r="H196" s="217">
        <v>16.548999999999999</v>
      </c>
      <c r="I196" s="218"/>
      <c r="J196" s="213"/>
      <c r="K196" s="213"/>
      <c r="L196" s="219"/>
      <c r="M196" s="220"/>
      <c r="N196" s="221"/>
      <c r="O196" s="221"/>
      <c r="P196" s="221"/>
      <c r="Q196" s="221"/>
      <c r="R196" s="221"/>
      <c r="S196" s="221"/>
      <c r="T196" s="22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3" t="s">
        <v>125</v>
      </c>
      <c r="AU196" s="223" t="s">
        <v>79</v>
      </c>
      <c r="AV196" s="13" t="s">
        <v>79</v>
      </c>
      <c r="AW196" s="13" t="s">
        <v>33</v>
      </c>
      <c r="AX196" s="13" t="s">
        <v>72</v>
      </c>
      <c r="AY196" s="223" t="s">
        <v>117</v>
      </c>
    </row>
    <row r="197" s="14" customFormat="1">
      <c r="A197" s="14"/>
      <c r="B197" s="224"/>
      <c r="C197" s="225"/>
      <c r="D197" s="214" t="s">
        <v>125</v>
      </c>
      <c r="E197" s="226" t="s">
        <v>19</v>
      </c>
      <c r="F197" s="227" t="s">
        <v>127</v>
      </c>
      <c r="G197" s="225"/>
      <c r="H197" s="228">
        <v>102.27</v>
      </c>
      <c r="I197" s="229"/>
      <c r="J197" s="225"/>
      <c r="K197" s="225"/>
      <c r="L197" s="230"/>
      <c r="M197" s="231"/>
      <c r="N197" s="232"/>
      <c r="O197" s="232"/>
      <c r="P197" s="232"/>
      <c r="Q197" s="232"/>
      <c r="R197" s="232"/>
      <c r="S197" s="232"/>
      <c r="T197" s="233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34" t="s">
        <v>125</v>
      </c>
      <c r="AU197" s="234" t="s">
        <v>79</v>
      </c>
      <c r="AV197" s="14" t="s">
        <v>128</v>
      </c>
      <c r="AW197" s="14" t="s">
        <v>33</v>
      </c>
      <c r="AX197" s="14" t="s">
        <v>72</v>
      </c>
      <c r="AY197" s="234" t="s">
        <v>117</v>
      </c>
    </row>
    <row r="198" s="16" customFormat="1">
      <c r="A198" s="16"/>
      <c r="B198" s="250"/>
      <c r="C198" s="251"/>
      <c r="D198" s="214" t="s">
        <v>125</v>
      </c>
      <c r="E198" s="252" t="s">
        <v>19</v>
      </c>
      <c r="F198" s="253" t="s">
        <v>259</v>
      </c>
      <c r="G198" s="251"/>
      <c r="H198" s="254">
        <v>179.27000000000001</v>
      </c>
      <c r="I198" s="255"/>
      <c r="J198" s="251"/>
      <c r="K198" s="251"/>
      <c r="L198" s="256"/>
      <c r="M198" s="257"/>
      <c r="N198" s="258"/>
      <c r="O198" s="258"/>
      <c r="P198" s="258"/>
      <c r="Q198" s="258"/>
      <c r="R198" s="258"/>
      <c r="S198" s="258"/>
      <c r="T198" s="259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60" t="s">
        <v>125</v>
      </c>
      <c r="AU198" s="260" t="s">
        <v>79</v>
      </c>
      <c r="AV198" s="16" t="s">
        <v>123</v>
      </c>
      <c r="AW198" s="16" t="s">
        <v>33</v>
      </c>
      <c r="AX198" s="16" t="s">
        <v>77</v>
      </c>
      <c r="AY198" s="260" t="s">
        <v>117</v>
      </c>
    </row>
    <row r="199" s="2" customFormat="1" ht="16.5" customHeight="1">
      <c r="A199" s="40"/>
      <c r="B199" s="41"/>
      <c r="C199" s="199" t="s">
        <v>260</v>
      </c>
      <c r="D199" s="199" t="s">
        <v>119</v>
      </c>
      <c r="E199" s="200" t="s">
        <v>261</v>
      </c>
      <c r="F199" s="201" t="s">
        <v>262</v>
      </c>
      <c r="G199" s="202" t="s">
        <v>263</v>
      </c>
      <c r="H199" s="203">
        <v>402.33499999999998</v>
      </c>
      <c r="I199" s="204"/>
      <c r="J199" s="205">
        <f>ROUND(I199*H199,2)</f>
        <v>0</v>
      </c>
      <c r="K199" s="201" t="s">
        <v>132</v>
      </c>
      <c r="L199" s="46"/>
      <c r="M199" s="206" t="s">
        <v>19</v>
      </c>
      <c r="N199" s="207" t="s">
        <v>43</v>
      </c>
      <c r="O199" s="86"/>
      <c r="P199" s="208">
        <f>O199*H199</f>
        <v>0</v>
      </c>
      <c r="Q199" s="208">
        <v>0.0023700000000000001</v>
      </c>
      <c r="R199" s="208">
        <f>Q199*H199</f>
        <v>0.95353394999999996</v>
      </c>
      <c r="S199" s="208">
        <v>0</v>
      </c>
      <c r="T199" s="209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0" t="s">
        <v>123</v>
      </c>
      <c r="AT199" s="210" t="s">
        <v>119</v>
      </c>
      <c r="AU199" s="210" t="s">
        <v>79</v>
      </c>
      <c r="AY199" s="19" t="s">
        <v>117</v>
      </c>
      <c r="BE199" s="211">
        <f>IF(N199="základní",J199,0)</f>
        <v>0</v>
      </c>
      <c r="BF199" s="211">
        <f>IF(N199="snížená",J199,0)</f>
        <v>0</v>
      </c>
      <c r="BG199" s="211">
        <f>IF(N199="zákl. přenesená",J199,0)</f>
        <v>0</v>
      </c>
      <c r="BH199" s="211">
        <f>IF(N199="sníž. přenesená",J199,0)</f>
        <v>0</v>
      </c>
      <c r="BI199" s="211">
        <f>IF(N199="nulová",J199,0)</f>
        <v>0</v>
      </c>
      <c r="BJ199" s="19" t="s">
        <v>77</v>
      </c>
      <c r="BK199" s="211">
        <f>ROUND(I199*H199,2)</f>
        <v>0</v>
      </c>
      <c r="BL199" s="19" t="s">
        <v>123</v>
      </c>
      <c r="BM199" s="210" t="s">
        <v>264</v>
      </c>
    </row>
    <row r="200" s="2" customFormat="1">
      <c r="A200" s="40"/>
      <c r="B200" s="41"/>
      <c r="C200" s="42"/>
      <c r="D200" s="235" t="s">
        <v>134</v>
      </c>
      <c r="E200" s="42"/>
      <c r="F200" s="236" t="s">
        <v>265</v>
      </c>
      <c r="G200" s="42"/>
      <c r="H200" s="42"/>
      <c r="I200" s="237"/>
      <c r="J200" s="42"/>
      <c r="K200" s="42"/>
      <c r="L200" s="46"/>
      <c r="M200" s="238"/>
      <c r="N200" s="239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134</v>
      </c>
      <c r="AU200" s="19" t="s">
        <v>79</v>
      </c>
    </row>
    <row r="201" s="15" customFormat="1">
      <c r="A201" s="15"/>
      <c r="B201" s="240"/>
      <c r="C201" s="241"/>
      <c r="D201" s="214" t="s">
        <v>125</v>
      </c>
      <c r="E201" s="242" t="s">
        <v>19</v>
      </c>
      <c r="F201" s="243" t="s">
        <v>266</v>
      </c>
      <c r="G201" s="241"/>
      <c r="H201" s="242" t="s">
        <v>19</v>
      </c>
      <c r="I201" s="244"/>
      <c r="J201" s="241"/>
      <c r="K201" s="241"/>
      <c r="L201" s="245"/>
      <c r="M201" s="246"/>
      <c r="N201" s="247"/>
      <c r="O201" s="247"/>
      <c r="P201" s="247"/>
      <c r="Q201" s="247"/>
      <c r="R201" s="247"/>
      <c r="S201" s="247"/>
      <c r="T201" s="24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49" t="s">
        <v>125</v>
      </c>
      <c r="AU201" s="249" t="s">
        <v>79</v>
      </c>
      <c r="AV201" s="15" t="s">
        <v>77</v>
      </c>
      <c r="AW201" s="15" t="s">
        <v>33</v>
      </c>
      <c r="AX201" s="15" t="s">
        <v>72</v>
      </c>
      <c r="AY201" s="249" t="s">
        <v>117</v>
      </c>
    </row>
    <row r="202" s="13" customFormat="1">
      <c r="A202" s="13"/>
      <c r="B202" s="212"/>
      <c r="C202" s="213"/>
      <c r="D202" s="214" t="s">
        <v>125</v>
      </c>
      <c r="E202" s="215" t="s">
        <v>19</v>
      </c>
      <c r="F202" s="216" t="s">
        <v>267</v>
      </c>
      <c r="G202" s="213"/>
      <c r="H202" s="217">
        <v>79.799999999999997</v>
      </c>
      <c r="I202" s="218"/>
      <c r="J202" s="213"/>
      <c r="K202" s="213"/>
      <c r="L202" s="219"/>
      <c r="M202" s="220"/>
      <c r="N202" s="221"/>
      <c r="O202" s="221"/>
      <c r="P202" s="221"/>
      <c r="Q202" s="221"/>
      <c r="R202" s="221"/>
      <c r="S202" s="221"/>
      <c r="T202" s="22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23" t="s">
        <v>125</v>
      </c>
      <c r="AU202" s="223" t="s">
        <v>79</v>
      </c>
      <c r="AV202" s="13" t="s">
        <v>79</v>
      </c>
      <c r="AW202" s="13" t="s">
        <v>33</v>
      </c>
      <c r="AX202" s="13" t="s">
        <v>72</v>
      </c>
      <c r="AY202" s="223" t="s">
        <v>117</v>
      </c>
    </row>
    <row r="203" s="14" customFormat="1">
      <c r="A203" s="14"/>
      <c r="B203" s="224"/>
      <c r="C203" s="225"/>
      <c r="D203" s="214" t="s">
        <v>125</v>
      </c>
      <c r="E203" s="226" t="s">
        <v>19</v>
      </c>
      <c r="F203" s="227" t="s">
        <v>127</v>
      </c>
      <c r="G203" s="225"/>
      <c r="H203" s="228">
        <v>79.799999999999997</v>
      </c>
      <c r="I203" s="229"/>
      <c r="J203" s="225"/>
      <c r="K203" s="225"/>
      <c r="L203" s="230"/>
      <c r="M203" s="231"/>
      <c r="N203" s="232"/>
      <c r="O203" s="232"/>
      <c r="P203" s="232"/>
      <c r="Q203" s="232"/>
      <c r="R203" s="232"/>
      <c r="S203" s="232"/>
      <c r="T203" s="23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34" t="s">
        <v>125</v>
      </c>
      <c r="AU203" s="234" t="s">
        <v>79</v>
      </c>
      <c r="AV203" s="14" t="s">
        <v>128</v>
      </c>
      <c r="AW203" s="14" t="s">
        <v>33</v>
      </c>
      <c r="AX203" s="14" t="s">
        <v>72</v>
      </c>
      <c r="AY203" s="234" t="s">
        <v>117</v>
      </c>
    </row>
    <row r="204" s="15" customFormat="1">
      <c r="A204" s="15"/>
      <c r="B204" s="240"/>
      <c r="C204" s="241"/>
      <c r="D204" s="214" t="s">
        <v>125</v>
      </c>
      <c r="E204" s="242" t="s">
        <v>19</v>
      </c>
      <c r="F204" s="243" t="s">
        <v>268</v>
      </c>
      <c r="G204" s="241"/>
      <c r="H204" s="242" t="s">
        <v>19</v>
      </c>
      <c r="I204" s="244"/>
      <c r="J204" s="241"/>
      <c r="K204" s="241"/>
      <c r="L204" s="245"/>
      <c r="M204" s="246"/>
      <c r="N204" s="247"/>
      <c r="O204" s="247"/>
      <c r="P204" s="247"/>
      <c r="Q204" s="247"/>
      <c r="R204" s="247"/>
      <c r="S204" s="247"/>
      <c r="T204" s="248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49" t="s">
        <v>125</v>
      </c>
      <c r="AU204" s="249" t="s">
        <v>79</v>
      </c>
      <c r="AV204" s="15" t="s">
        <v>77</v>
      </c>
      <c r="AW204" s="15" t="s">
        <v>33</v>
      </c>
      <c r="AX204" s="15" t="s">
        <v>72</v>
      </c>
      <c r="AY204" s="249" t="s">
        <v>117</v>
      </c>
    </row>
    <row r="205" s="13" customFormat="1">
      <c r="A205" s="13"/>
      <c r="B205" s="212"/>
      <c r="C205" s="213"/>
      <c r="D205" s="214" t="s">
        <v>125</v>
      </c>
      <c r="E205" s="215" t="s">
        <v>19</v>
      </c>
      <c r="F205" s="216" t="s">
        <v>269</v>
      </c>
      <c r="G205" s="213"/>
      <c r="H205" s="217">
        <v>109.65000000000001</v>
      </c>
      <c r="I205" s="218"/>
      <c r="J205" s="213"/>
      <c r="K205" s="213"/>
      <c r="L205" s="219"/>
      <c r="M205" s="220"/>
      <c r="N205" s="221"/>
      <c r="O205" s="221"/>
      <c r="P205" s="221"/>
      <c r="Q205" s="221"/>
      <c r="R205" s="221"/>
      <c r="S205" s="221"/>
      <c r="T205" s="222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3" t="s">
        <v>125</v>
      </c>
      <c r="AU205" s="223" t="s">
        <v>79</v>
      </c>
      <c r="AV205" s="13" t="s">
        <v>79</v>
      </c>
      <c r="AW205" s="13" t="s">
        <v>33</v>
      </c>
      <c r="AX205" s="13" t="s">
        <v>72</v>
      </c>
      <c r="AY205" s="223" t="s">
        <v>117</v>
      </c>
    </row>
    <row r="206" s="13" customFormat="1">
      <c r="A206" s="13"/>
      <c r="B206" s="212"/>
      <c r="C206" s="213"/>
      <c r="D206" s="214" t="s">
        <v>125</v>
      </c>
      <c r="E206" s="215" t="s">
        <v>19</v>
      </c>
      <c r="F206" s="216" t="s">
        <v>270</v>
      </c>
      <c r="G206" s="213"/>
      <c r="H206" s="217">
        <v>108.63</v>
      </c>
      <c r="I206" s="218"/>
      <c r="J206" s="213"/>
      <c r="K206" s="213"/>
      <c r="L206" s="219"/>
      <c r="M206" s="220"/>
      <c r="N206" s="221"/>
      <c r="O206" s="221"/>
      <c r="P206" s="221"/>
      <c r="Q206" s="221"/>
      <c r="R206" s="221"/>
      <c r="S206" s="221"/>
      <c r="T206" s="22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23" t="s">
        <v>125</v>
      </c>
      <c r="AU206" s="223" t="s">
        <v>79</v>
      </c>
      <c r="AV206" s="13" t="s">
        <v>79</v>
      </c>
      <c r="AW206" s="13" t="s">
        <v>33</v>
      </c>
      <c r="AX206" s="13" t="s">
        <v>72</v>
      </c>
      <c r="AY206" s="223" t="s">
        <v>117</v>
      </c>
    </row>
    <row r="207" s="13" customFormat="1">
      <c r="A207" s="13"/>
      <c r="B207" s="212"/>
      <c r="C207" s="213"/>
      <c r="D207" s="214" t="s">
        <v>125</v>
      </c>
      <c r="E207" s="215" t="s">
        <v>19</v>
      </c>
      <c r="F207" s="216" t="s">
        <v>271</v>
      </c>
      <c r="G207" s="213"/>
      <c r="H207" s="217">
        <v>77.040000000000006</v>
      </c>
      <c r="I207" s="218"/>
      <c r="J207" s="213"/>
      <c r="K207" s="213"/>
      <c r="L207" s="219"/>
      <c r="M207" s="220"/>
      <c r="N207" s="221"/>
      <c r="O207" s="221"/>
      <c r="P207" s="221"/>
      <c r="Q207" s="221"/>
      <c r="R207" s="221"/>
      <c r="S207" s="221"/>
      <c r="T207" s="22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23" t="s">
        <v>125</v>
      </c>
      <c r="AU207" s="223" t="s">
        <v>79</v>
      </c>
      <c r="AV207" s="13" t="s">
        <v>79</v>
      </c>
      <c r="AW207" s="13" t="s">
        <v>33</v>
      </c>
      <c r="AX207" s="13" t="s">
        <v>72</v>
      </c>
      <c r="AY207" s="223" t="s">
        <v>117</v>
      </c>
    </row>
    <row r="208" s="13" customFormat="1">
      <c r="A208" s="13"/>
      <c r="B208" s="212"/>
      <c r="C208" s="213"/>
      <c r="D208" s="214" t="s">
        <v>125</v>
      </c>
      <c r="E208" s="215" t="s">
        <v>19</v>
      </c>
      <c r="F208" s="216" t="s">
        <v>272</v>
      </c>
      <c r="G208" s="213"/>
      <c r="H208" s="217">
        <v>3.4820000000000002</v>
      </c>
      <c r="I208" s="218"/>
      <c r="J208" s="213"/>
      <c r="K208" s="213"/>
      <c r="L208" s="219"/>
      <c r="M208" s="220"/>
      <c r="N208" s="221"/>
      <c r="O208" s="221"/>
      <c r="P208" s="221"/>
      <c r="Q208" s="221"/>
      <c r="R208" s="221"/>
      <c r="S208" s="221"/>
      <c r="T208" s="22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23" t="s">
        <v>125</v>
      </c>
      <c r="AU208" s="223" t="s">
        <v>79</v>
      </c>
      <c r="AV208" s="13" t="s">
        <v>79</v>
      </c>
      <c r="AW208" s="13" t="s">
        <v>33</v>
      </c>
      <c r="AX208" s="13" t="s">
        <v>72</v>
      </c>
      <c r="AY208" s="223" t="s">
        <v>117</v>
      </c>
    </row>
    <row r="209" s="14" customFormat="1">
      <c r="A209" s="14"/>
      <c r="B209" s="224"/>
      <c r="C209" s="225"/>
      <c r="D209" s="214" t="s">
        <v>125</v>
      </c>
      <c r="E209" s="226" t="s">
        <v>19</v>
      </c>
      <c r="F209" s="227" t="s">
        <v>127</v>
      </c>
      <c r="G209" s="225"/>
      <c r="H209" s="228">
        <v>298.80200000000002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34" t="s">
        <v>125</v>
      </c>
      <c r="AU209" s="234" t="s">
        <v>79</v>
      </c>
      <c r="AV209" s="14" t="s">
        <v>128</v>
      </c>
      <c r="AW209" s="14" t="s">
        <v>33</v>
      </c>
      <c r="AX209" s="14" t="s">
        <v>72</v>
      </c>
      <c r="AY209" s="234" t="s">
        <v>117</v>
      </c>
    </row>
    <row r="210" s="15" customFormat="1">
      <c r="A210" s="15"/>
      <c r="B210" s="240"/>
      <c r="C210" s="241"/>
      <c r="D210" s="214" t="s">
        <v>125</v>
      </c>
      <c r="E210" s="242" t="s">
        <v>19</v>
      </c>
      <c r="F210" s="243" t="s">
        <v>273</v>
      </c>
      <c r="G210" s="241"/>
      <c r="H210" s="242" t="s">
        <v>19</v>
      </c>
      <c r="I210" s="244"/>
      <c r="J210" s="241"/>
      <c r="K210" s="241"/>
      <c r="L210" s="245"/>
      <c r="M210" s="246"/>
      <c r="N210" s="247"/>
      <c r="O210" s="247"/>
      <c r="P210" s="247"/>
      <c r="Q210" s="247"/>
      <c r="R210" s="247"/>
      <c r="S210" s="247"/>
      <c r="T210" s="24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49" t="s">
        <v>125</v>
      </c>
      <c r="AU210" s="249" t="s">
        <v>79</v>
      </c>
      <c r="AV210" s="15" t="s">
        <v>77</v>
      </c>
      <c r="AW210" s="15" t="s">
        <v>33</v>
      </c>
      <c r="AX210" s="15" t="s">
        <v>72</v>
      </c>
      <c r="AY210" s="249" t="s">
        <v>117</v>
      </c>
    </row>
    <row r="211" s="13" customFormat="1">
      <c r="A211" s="13"/>
      <c r="B211" s="212"/>
      <c r="C211" s="213"/>
      <c r="D211" s="214" t="s">
        <v>125</v>
      </c>
      <c r="E211" s="215" t="s">
        <v>19</v>
      </c>
      <c r="F211" s="216" t="s">
        <v>274</v>
      </c>
      <c r="G211" s="213"/>
      <c r="H211" s="217">
        <v>23.733000000000001</v>
      </c>
      <c r="I211" s="218"/>
      <c r="J211" s="213"/>
      <c r="K211" s="213"/>
      <c r="L211" s="219"/>
      <c r="M211" s="220"/>
      <c r="N211" s="221"/>
      <c r="O211" s="221"/>
      <c r="P211" s="221"/>
      <c r="Q211" s="221"/>
      <c r="R211" s="221"/>
      <c r="S211" s="221"/>
      <c r="T211" s="22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23" t="s">
        <v>125</v>
      </c>
      <c r="AU211" s="223" t="s">
        <v>79</v>
      </c>
      <c r="AV211" s="13" t="s">
        <v>79</v>
      </c>
      <c r="AW211" s="13" t="s">
        <v>33</v>
      </c>
      <c r="AX211" s="13" t="s">
        <v>72</v>
      </c>
      <c r="AY211" s="223" t="s">
        <v>117</v>
      </c>
    </row>
    <row r="212" s="14" customFormat="1">
      <c r="A212" s="14"/>
      <c r="B212" s="224"/>
      <c r="C212" s="225"/>
      <c r="D212" s="214" t="s">
        <v>125</v>
      </c>
      <c r="E212" s="226" t="s">
        <v>19</v>
      </c>
      <c r="F212" s="227" t="s">
        <v>127</v>
      </c>
      <c r="G212" s="225"/>
      <c r="H212" s="228">
        <v>23.733000000000001</v>
      </c>
      <c r="I212" s="229"/>
      <c r="J212" s="225"/>
      <c r="K212" s="225"/>
      <c r="L212" s="230"/>
      <c r="M212" s="231"/>
      <c r="N212" s="232"/>
      <c r="O212" s="232"/>
      <c r="P212" s="232"/>
      <c r="Q212" s="232"/>
      <c r="R212" s="232"/>
      <c r="S212" s="232"/>
      <c r="T212" s="233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34" t="s">
        <v>125</v>
      </c>
      <c r="AU212" s="234" t="s">
        <v>79</v>
      </c>
      <c r="AV212" s="14" t="s">
        <v>128</v>
      </c>
      <c r="AW212" s="14" t="s">
        <v>33</v>
      </c>
      <c r="AX212" s="14" t="s">
        <v>72</v>
      </c>
      <c r="AY212" s="234" t="s">
        <v>117</v>
      </c>
    </row>
    <row r="213" s="16" customFormat="1">
      <c r="A213" s="16"/>
      <c r="B213" s="250"/>
      <c r="C213" s="251"/>
      <c r="D213" s="214" t="s">
        <v>125</v>
      </c>
      <c r="E213" s="252" t="s">
        <v>19</v>
      </c>
      <c r="F213" s="253" t="s">
        <v>259</v>
      </c>
      <c r="G213" s="251"/>
      <c r="H213" s="254">
        <v>402.33499999999998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60" t="s">
        <v>125</v>
      </c>
      <c r="AU213" s="260" t="s">
        <v>79</v>
      </c>
      <c r="AV213" s="16" t="s">
        <v>123</v>
      </c>
      <c r="AW213" s="16" t="s">
        <v>33</v>
      </c>
      <c r="AX213" s="16" t="s">
        <v>77</v>
      </c>
      <c r="AY213" s="260" t="s">
        <v>117</v>
      </c>
    </row>
    <row r="214" s="2" customFormat="1" ht="16.5" customHeight="1">
      <c r="A214" s="40"/>
      <c r="B214" s="41"/>
      <c r="C214" s="199" t="s">
        <v>7</v>
      </c>
      <c r="D214" s="199" t="s">
        <v>119</v>
      </c>
      <c r="E214" s="200" t="s">
        <v>275</v>
      </c>
      <c r="F214" s="201" t="s">
        <v>276</v>
      </c>
      <c r="G214" s="202" t="s">
        <v>263</v>
      </c>
      <c r="H214" s="203">
        <v>402.33499999999998</v>
      </c>
      <c r="I214" s="204"/>
      <c r="J214" s="205">
        <f>ROUND(I214*H214,2)</f>
        <v>0</v>
      </c>
      <c r="K214" s="201" t="s">
        <v>132</v>
      </c>
      <c r="L214" s="46"/>
      <c r="M214" s="206" t="s">
        <v>19</v>
      </c>
      <c r="N214" s="207" t="s">
        <v>43</v>
      </c>
      <c r="O214" s="86"/>
      <c r="P214" s="208">
        <f>O214*H214</f>
        <v>0</v>
      </c>
      <c r="Q214" s="208">
        <v>0</v>
      </c>
      <c r="R214" s="208">
        <f>Q214*H214</f>
        <v>0</v>
      </c>
      <c r="S214" s="208">
        <v>0</v>
      </c>
      <c r="T214" s="209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0" t="s">
        <v>123</v>
      </c>
      <c r="AT214" s="210" t="s">
        <v>119</v>
      </c>
      <c r="AU214" s="210" t="s">
        <v>79</v>
      </c>
      <c r="AY214" s="19" t="s">
        <v>117</v>
      </c>
      <c r="BE214" s="211">
        <f>IF(N214="základní",J214,0)</f>
        <v>0</v>
      </c>
      <c r="BF214" s="211">
        <f>IF(N214="snížená",J214,0)</f>
        <v>0</v>
      </c>
      <c r="BG214" s="211">
        <f>IF(N214="zákl. přenesená",J214,0)</f>
        <v>0</v>
      </c>
      <c r="BH214" s="211">
        <f>IF(N214="sníž. přenesená",J214,0)</f>
        <v>0</v>
      </c>
      <c r="BI214" s="211">
        <f>IF(N214="nulová",J214,0)</f>
        <v>0</v>
      </c>
      <c r="BJ214" s="19" t="s">
        <v>77</v>
      </c>
      <c r="BK214" s="211">
        <f>ROUND(I214*H214,2)</f>
        <v>0</v>
      </c>
      <c r="BL214" s="19" t="s">
        <v>123</v>
      </c>
      <c r="BM214" s="210" t="s">
        <v>277</v>
      </c>
    </row>
    <row r="215" s="2" customFormat="1">
      <c r="A215" s="40"/>
      <c r="B215" s="41"/>
      <c r="C215" s="42"/>
      <c r="D215" s="235" t="s">
        <v>134</v>
      </c>
      <c r="E215" s="42"/>
      <c r="F215" s="236" t="s">
        <v>278</v>
      </c>
      <c r="G215" s="42"/>
      <c r="H215" s="42"/>
      <c r="I215" s="237"/>
      <c r="J215" s="42"/>
      <c r="K215" s="42"/>
      <c r="L215" s="46"/>
      <c r="M215" s="238"/>
      <c r="N215" s="239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134</v>
      </c>
      <c r="AU215" s="19" t="s">
        <v>79</v>
      </c>
    </row>
    <row r="216" s="2" customFormat="1" ht="16.5" customHeight="1">
      <c r="A216" s="40"/>
      <c r="B216" s="41"/>
      <c r="C216" s="199" t="s">
        <v>279</v>
      </c>
      <c r="D216" s="199" t="s">
        <v>119</v>
      </c>
      <c r="E216" s="200" t="s">
        <v>280</v>
      </c>
      <c r="F216" s="201" t="s">
        <v>281</v>
      </c>
      <c r="G216" s="202" t="s">
        <v>204</v>
      </c>
      <c r="H216" s="203">
        <v>1.5049999999999999</v>
      </c>
      <c r="I216" s="204"/>
      <c r="J216" s="205">
        <f>ROUND(I216*H216,2)</f>
        <v>0</v>
      </c>
      <c r="K216" s="201" t="s">
        <v>132</v>
      </c>
      <c r="L216" s="46"/>
      <c r="M216" s="206" t="s">
        <v>19</v>
      </c>
      <c r="N216" s="207" t="s">
        <v>43</v>
      </c>
      <c r="O216" s="86"/>
      <c r="P216" s="208">
        <f>O216*H216</f>
        <v>0</v>
      </c>
      <c r="Q216" s="208">
        <v>1.04359</v>
      </c>
      <c r="R216" s="208">
        <f>Q216*H216</f>
        <v>1.5706029499999998</v>
      </c>
      <c r="S216" s="208">
        <v>0</v>
      </c>
      <c r="T216" s="209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0" t="s">
        <v>123</v>
      </c>
      <c r="AT216" s="210" t="s">
        <v>119</v>
      </c>
      <c r="AU216" s="210" t="s">
        <v>79</v>
      </c>
      <c r="AY216" s="19" t="s">
        <v>117</v>
      </c>
      <c r="BE216" s="211">
        <f>IF(N216="základní",J216,0)</f>
        <v>0</v>
      </c>
      <c r="BF216" s="211">
        <f>IF(N216="snížená",J216,0)</f>
        <v>0</v>
      </c>
      <c r="BG216" s="211">
        <f>IF(N216="zákl. přenesená",J216,0)</f>
        <v>0</v>
      </c>
      <c r="BH216" s="211">
        <f>IF(N216="sníž. přenesená",J216,0)</f>
        <v>0</v>
      </c>
      <c r="BI216" s="211">
        <f>IF(N216="nulová",J216,0)</f>
        <v>0</v>
      </c>
      <c r="BJ216" s="19" t="s">
        <v>77</v>
      </c>
      <c r="BK216" s="211">
        <f>ROUND(I216*H216,2)</f>
        <v>0</v>
      </c>
      <c r="BL216" s="19" t="s">
        <v>123</v>
      </c>
      <c r="BM216" s="210" t="s">
        <v>282</v>
      </c>
    </row>
    <row r="217" s="2" customFormat="1">
      <c r="A217" s="40"/>
      <c r="B217" s="41"/>
      <c r="C217" s="42"/>
      <c r="D217" s="235" t="s">
        <v>134</v>
      </c>
      <c r="E217" s="42"/>
      <c r="F217" s="236" t="s">
        <v>283</v>
      </c>
      <c r="G217" s="42"/>
      <c r="H217" s="42"/>
      <c r="I217" s="237"/>
      <c r="J217" s="42"/>
      <c r="K217" s="42"/>
      <c r="L217" s="46"/>
      <c r="M217" s="238"/>
      <c r="N217" s="239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134</v>
      </c>
      <c r="AU217" s="19" t="s">
        <v>79</v>
      </c>
    </row>
    <row r="218" s="13" customFormat="1">
      <c r="A218" s="13"/>
      <c r="B218" s="212"/>
      <c r="C218" s="213"/>
      <c r="D218" s="214" t="s">
        <v>125</v>
      </c>
      <c r="E218" s="215" t="s">
        <v>19</v>
      </c>
      <c r="F218" s="216" t="s">
        <v>284</v>
      </c>
      <c r="G218" s="213"/>
      <c r="H218" s="217">
        <v>1.2250000000000001</v>
      </c>
      <c r="I218" s="218"/>
      <c r="J218" s="213"/>
      <c r="K218" s="213"/>
      <c r="L218" s="219"/>
      <c r="M218" s="220"/>
      <c r="N218" s="221"/>
      <c r="O218" s="221"/>
      <c r="P218" s="221"/>
      <c r="Q218" s="221"/>
      <c r="R218" s="221"/>
      <c r="S218" s="221"/>
      <c r="T218" s="22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23" t="s">
        <v>125</v>
      </c>
      <c r="AU218" s="223" t="s">
        <v>79</v>
      </c>
      <c r="AV218" s="13" t="s">
        <v>79</v>
      </c>
      <c r="AW218" s="13" t="s">
        <v>33</v>
      </c>
      <c r="AX218" s="13" t="s">
        <v>72</v>
      </c>
      <c r="AY218" s="223" t="s">
        <v>117</v>
      </c>
    </row>
    <row r="219" s="13" customFormat="1">
      <c r="A219" s="13"/>
      <c r="B219" s="212"/>
      <c r="C219" s="213"/>
      <c r="D219" s="214" t="s">
        <v>125</v>
      </c>
      <c r="E219" s="215" t="s">
        <v>19</v>
      </c>
      <c r="F219" s="216" t="s">
        <v>285</v>
      </c>
      <c r="G219" s="213"/>
      <c r="H219" s="217">
        <v>0.28000000000000003</v>
      </c>
      <c r="I219" s="218"/>
      <c r="J219" s="213"/>
      <c r="K219" s="213"/>
      <c r="L219" s="219"/>
      <c r="M219" s="220"/>
      <c r="N219" s="221"/>
      <c r="O219" s="221"/>
      <c r="P219" s="221"/>
      <c r="Q219" s="221"/>
      <c r="R219" s="221"/>
      <c r="S219" s="221"/>
      <c r="T219" s="22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23" t="s">
        <v>125</v>
      </c>
      <c r="AU219" s="223" t="s">
        <v>79</v>
      </c>
      <c r="AV219" s="13" t="s">
        <v>79</v>
      </c>
      <c r="AW219" s="13" t="s">
        <v>33</v>
      </c>
      <c r="AX219" s="13" t="s">
        <v>72</v>
      </c>
      <c r="AY219" s="223" t="s">
        <v>117</v>
      </c>
    </row>
    <row r="220" s="14" customFormat="1">
      <c r="A220" s="14"/>
      <c r="B220" s="224"/>
      <c r="C220" s="225"/>
      <c r="D220" s="214" t="s">
        <v>125</v>
      </c>
      <c r="E220" s="226" t="s">
        <v>19</v>
      </c>
      <c r="F220" s="227" t="s">
        <v>127</v>
      </c>
      <c r="G220" s="225"/>
      <c r="H220" s="228">
        <v>1.5049999999999999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34" t="s">
        <v>125</v>
      </c>
      <c r="AU220" s="234" t="s">
        <v>79</v>
      </c>
      <c r="AV220" s="14" t="s">
        <v>128</v>
      </c>
      <c r="AW220" s="14" t="s">
        <v>33</v>
      </c>
      <c r="AX220" s="14" t="s">
        <v>77</v>
      </c>
      <c r="AY220" s="234" t="s">
        <v>117</v>
      </c>
    </row>
    <row r="221" s="2" customFormat="1" ht="16.5" customHeight="1">
      <c r="A221" s="40"/>
      <c r="B221" s="41"/>
      <c r="C221" s="199" t="s">
        <v>286</v>
      </c>
      <c r="D221" s="199" t="s">
        <v>119</v>
      </c>
      <c r="E221" s="200" t="s">
        <v>287</v>
      </c>
      <c r="F221" s="201" t="s">
        <v>288</v>
      </c>
      <c r="G221" s="202" t="s">
        <v>204</v>
      </c>
      <c r="H221" s="203">
        <v>3.0030000000000001</v>
      </c>
      <c r="I221" s="204"/>
      <c r="J221" s="205">
        <f>ROUND(I221*H221,2)</f>
        <v>0</v>
      </c>
      <c r="K221" s="201" t="s">
        <v>132</v>
      </c>
      <c r="L221" s="46"/>
      <c r="M221" s="206" t="s">
        <v>19</v>
      </c>
      <c r="N221" s="207" t="s">
        <v>43</v>
      </c>
      <c r="O221" s="86"/>
      <c r="P221" s="208">
        <f>O221*H221</f>
        <v>0</v>
      </c>
      <c r="Q221" s="208">
        <v>1.0541700000000001</v>
      </c>
      <c r="R221" s="208">
        <f>Q221*H221</f>
        <v>3.1656725100000003</v>
      </c>
      <c r="S221" s="208">
        <v>0</v>
      </c>
      <c r="T221" s="209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0" t="s">
        <v>123</v>
      </c>
      <c r="AT221" s="210" t="s">
        <v>119</v>
      </c>
      <c r="AU221" s="210" t="s">
        <v>79</v>
      </c>
      <c r="AY221" s="19" t="s">
        <v>117</v>
      </c>
      <c r="BE221" s="211">
        <f>IF(N221="základní",J221,0)</f>
        <v>0</v>
      </c>
      <c r="BF221" s="211">
        <f>IF(N221="snížená",J221,0)</f>
        <v>0</v>
      </c>
      <c r="BG221" s="211">
        <f>IF(N221="zákl. přenesená",J221,0)</f>
        <v>0</v>
      </c>
      <c r="BH221" s="211">
        <f>IF(N221="sníž. přenesená",J221,0)</f>
        <v>0</v>
      </c>
      <c r="BI221" s="211">
        <f>IF(N221="nulová",J221,0)</f>
        <v>0</v>
      </c>
      <c r="BJ221" s="19" t="s">
        <v>77</v>
      </c>
      <c r="BK221" s="211">
        <f>ROUND(I221*H221,2)</f>
        <v>0</v>
      </c>
      <c r="BL221" s="19" t="s">
        <v>123</v>
      </c>
      <c r="BM221" s="210" t="s">
        <v>289</v>
      </c>
    </row>
    <row r="222" s="2" customFormat="1">
      <c r="A222" s="40"/>
      <c r="B222" s="41"/>
      <c r="C222" s="42"/>
      <c r="D222" s="235" t="s">
        <v>134</v>
      </c>
      <c r="E222" s="42"/>
      <c r="F222" s="236" t="s">
        <v>290</v>
      </c>
      <c r="G222" s="42"/>
      <c r="H222" s="42"/>
      <c r="I222" s="237"/>
      <c r="J222" s="42"/>
      <c r="K222" s="42"/>
      <c r="L222" s="46"/>
      <c r="M222" s="238"/>
      <c r="N222" s="239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134</v>
      </c>
      <c r="AU222" s="19" t="s">
        <v>79</v>
      </c>
    </row>
    <row r="223" s="13" customFormat="1">
      <c r="A223" s="13"/>
      <c r="B223" s="212"/>
      <c r="C223" s="213"/>
      <c r="D223" s="214" t="s">
        <v>125</v>
      </c>
      <c r="E223" s="215" t="s">
        <v>19</v>
      </c>
      <c r="F223" s="216" t="s">
        <v>291</v>
      </c>
      <c r="G223" s="213"/>
      <c r="H223" s="217">
        <v>3.0030000000000001</v>
      </c>
      <c r="I223" s="218"/>
      <c r="J223" s="213"/>
      <c r="K223" s="213"/>
      <c r="L223" s="219"/>
      <c r="M223" s="220"/>
      <c r="N223" s="221"/>
      <c r="O223" s="221"/>
      <c r="P223" s="221"/>
      <c r="Q223" s="221"/>
      <c r="R223" s="221"/>
      <c r="S223" s="221"/>
      <c r="T223" s="22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23" t="s">
        <v>125</v>
      </c>
      <c r="AU223" s="223" t="s">
        <v>79</v>
      </c>
      <c r="AV223" s="13" t="s">
        <v>79</v>
      </c>
      <c r="AW223" s="13" t="s">
        <v>33</v>
      </c>
      <c r="AX223" s="13" t="s">
        <v>72</v>
      </c>
      <c r="AY223" s="223" t="s">
        <v>117</v>
      </c>
    </row>
    <row r="224" s="14" customFormat="1">
      <c r="A224" s="14"/>
      <c r="B224" s="224"/>
      <c r="C224" s="225"/>
      <c r="D224" s="214" t="s">
        <v>125</v>
      </c>
      <c r="E224" s="226" t="s">
        <v>19</v>
      </c>
      <c r="F224" s="227" t="s">
        <v>127</v>
      </c>
      <c r="G224" s="225"/>
      <c r="H224" s="228">
        <v>3.0030000000000001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34" t="s">
        <v>125</v>
      </c>
      <c r="AU224" s="234" t="s">
        <v>79</v>
      </c>
      <c r="AV224" s="14" t="s">
        <v>128</v>
      </c>
      <c r="AW224" s="14" t="s">
        <v>33</v>
      </c>
      <c r="AX224" s="14" t="s">
        <v>77</v>
      </c>
      <c r="AY224" s="234" t="s">
        <v>117</v>
      </c>
    </row>
    <row r="225" s="2" customFormat="1" ht="16.5" customHeight="1">
      <c r="A225" s="40"/>
      <c r="B225" s="41"/>
      <c r="C225" s="199" t="s">
        <v>292</v>
      </c>
      <c r="D225" s="199" t="s">
        <v>119</v>
      </c>
      <c r="E225" s="200" t="s">
        <v>293</v>
      </c>
      <c r="F225" s="201" t="s">
        <v>294</v>
      </c>
      <c r="G225" s="202" t="s">
        <v>204</v>
      </c>
      <c r="H225" s="203">
        <v>1.726</v>
      </c>
      <c r="I225" s="204"/>
      <c r="J225" s="205">
        <f>ROUND(I225*H225,2)</f>
        <v>0</v>
      </c>
      <c r="K225" s="201" t="s">
        <v>132</v>
      </c>
      <c r="L225" s="46"/>
      <c r="M225" s="206" t="s">
        <v>19</v>
      </c>
      <c r="N225" s="207" t="s">
        <v>43</v>
      </c>
      <c r="O225" s="86"/>
      <c r="P225" s="208">
        <f>O225*H225</f>
        <v>0</v>
      </c>
      <c r="Q225" s="208">
        <v>1.07636</v>
      </c>
      <c r="R225" s="208">
        <f>Q225*H225</f>
        <v>1.85779736</v>
      </c>
      <c r="S225" s="208">
        <v>0</v>
      </c>
      <c r="T225" s="209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0" t="s">
        <v>123</v>
      </c>
      <c r="AT225" s="210" t="s">
        <v>119</v>
      </c>
      <c r="AU225" s="210" t="s">
        <v>79</v>
      </c>
      <c r="AY225" s="19" t="s">
        <v>117</v>
      </c>
      <c r="BE225" s="211">
        <f>IF(N225="základní",J225,0)</f>
        <v>0</v>
      </c>
      <c r="BF225" s="211">
        <f>IF(N225="snížená",J225,0)</f>
        <v>0</v>
      </c>
      <c r="BG225" s="211">
        <f>IF(N225="zákl. přenesená",J225,0)</f>
        <v>0</v>
      </c>
      <c r="BH225" s="211">
        <f>IF(N225="sníž. přenesená",J225,0)</f>
        <v>0</v>
      </c>
      <c r="BI225" s="211">
        <f>IF(N225="nulová",J225,0)</f>
        <v>0</v>
      </c>
      <c r="BJ225" s="19" t="s">
        <v>77</v>
      </c>
      <c r="BK225" s="211">
        <f>ROUND(I225*H225,2)</f>
        <v>0</v>
      </c>
      <c r="BL225" s="19" t="s">
        <v>123</v>
      </c>
      <c r="BM225" s="210" t="s">
        <v>295</v>
      </c>
    </row>
    <row r="226" s="2" customFormat="1">
      <c r="A226" s="40"/>
      <c r="B226" s="41"/>
      <c r="C226" s="42"/>
      <c r="D226" s="235" t="s">
        <v>134</v>
      </c>
      <c r="E226" s="42"/>
      <c r="F226" s="236" t="s">
        <v>296</v>
      </c>
      <c r="G226" s="42"/>
      <c r="H226" s="42"/>
      <c r="I226" s="237"/>
      <c r="J226" s="42"/>
      <c r="K226" s="42"/>
      <c r="L226" s="46"/>
      <c r="M226" s="238"/>
      <c r="N226" s="239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134</v>
      </c>
      <c r="AU226" s="19" t="s">
        <v>79</v>
      </c>
    </row>
    <row r="227" s="13" customFormat="1">
      <c r="A227" s="13"/>
      <c r="B227" s="212"/>
      <c r="C227" s="213"/>
      <c r="D227" s="214" t="s">
        <v>125</v>
      </c>
      <c r="E227" s="215" t="s">
        <v>19</v>
      </c>
      <c r="F227" s="216" t="s">
        <v>297</v>
      </c>
      <c r="G227" s="213"/>
      <c r="H227" s="217">
        <v>1.726</v>
      </c>
      <c r="I227" s="218"/>
      <c r="J227" s="213"/>
      <c r="K227" s="213"/>
      <c r="L227" s="219"/>
      <c r="M227" s="220"/>
      <c r="N227" s="221"/>
      <c r="O227" s="221"/>
      <c r="P227" s="221"/>
      <c r="Q227" s="221"/>
      <c r="R227" s="221"/>
      <c r="S227" s="221"/>
      <c r="T227" s="22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23" t="s">
        <v>125</v>
      </c>
      <c r="AU227" s="223" t="s">
        <v>79</v>
      </c>
      <c r="AV227" s="13" t="s">
        <v>79</v>
      </c>
      <c r="AW227" s="13" t="s">
        <v>33</v>
      </c>
      <c r="AX227" s="13" t="s">
        <v>72</v>
      </c>
      <c r="AY227" s="223" t="s">
        <v>117</v>
      </c>
    </row>
    <row r="228" s="14" customFormat="1">
      <c r="A228" s="14"/>
      <c r="B228" s="224"/>
      <c r="C228" s="225"/>
      <c r="D228" s="214" t="s">
        <v>125</v>
      </c>
      <c r="E228" s="226" t="s">
        <v>19</v>
      </c>
      <c r="F228" s="227" t="s">
        <v>127</v>
      </c>
      <c r="G228" s="225"/>
      <c r="H228" s="228">
        <v>1.726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34" t="s">
        <v>125</v>
      </c>
      <c r="AU228" s="234" t="s">
        <v>79</v>
      </c>
      <c r="AV228" s="14" t="s">
        <v>128</v>
      </c>
      <c r="AW228" s="14" t="s">
        <v>33</v>
      </c>
      <c r="AX228" s="14" t="s">
        <v>77</v>
      </c>
      <c r="AY228" s="234" t="s">
        <v>117</v>
      </c>
    </row>
    <row r="229" s="2" customFormat="1" ht="16.5" customHeight="1">
      <c r="A229" s="40"/>
      <c r="B229" s="41"/>
      <c r="C229" s="199" t="s">
        <v>298</v>
      </c>
      <c r="D229" s="199" t="s">
        <v>119</v>
      </c>
      <c r="E229" s="200" t="s">
        <v>299</v>
      </c>
      <c r="F229" s="201" t="s">
        <v>300</v>
      </c>
      <c r="G229" s="202" t="s">
        <v>146</v>
      </c>
      <c r="H229" s="203">
        <v>19.629999999999999</v>
      </c>
      <c r="I229" s="204"/>
      <c r="J229" s="205">
        <f>ROUND(I229*H229,2)</f>
        <v>0</v>
      </c>
      <c r="K229" s="201" t="s">
        <v>132</v>
      </c>
      <c r="L229" s="46"/>
      <c r="M229" s="206" t="s">
        <v>19</v>
      </c>
      <c r="N229" s="207" t="s">
        <v>43</v>
      </c>
      <c r="O229" s="86"/>
      <c r="P229" s="208">
        <f>O229*H229</f>
        <v>0</v>
      </c>
      <c r="Q229" s="208">
        <v>0</v>
      </c>
      <c r="R229" s="208">
        <f>Q229*H229</f>
        <v>0</v>
      </c>
      <c r="S229" s="208">
        <v>0</v>
      </c>
      <c r="T229" s="209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0" t="s">
        <v>123</v>
      </c>
      <c r="AT229" s="210" t="s">
        <v>119</v>
      </c>
      <c r="AU229" s="210" t="s">
        <v>79</v>
      </c>
      <c r="AY229" s="19" t="s">
        <v>117</v>
      </c>
      <c r="BE229" s="211">
        <f>IF(N229="základní",J229,0)</f>
        <v>0</v>
      </c>
      <c r="BF229" s="211">
        <f>IF(N229="snížená",J229,0)</f>
        <v>0</v>
      </c>
      <c r="BG229" s="211">
        <f>IF(N229="zákl. přenesená",J229,0)</f>
        <v>0</v>
      </c>
      <c r="BH229" s="211">
        <f>IF(N229="sníž. přenesená",J229,0)</f>
        <v>0</v>
      </c>
      <c r="BI229" s="211">
        <f>IF(N229="nulová",J229,0)</f>
        <v>0</v>
      </c>
      <c r="BJ229" s="19" t="s">
        <v>77</v>
      </c>
      <c r="BK229" s="211">
        <f>ROUND(I229*H229,2)</f>
        <v>0</v>
      </c>
      <c r="BL229" s="19" t="s">
        <v>123</v>
      </c>
      <c r="BM229" s="210" t="s">
        <v>301</v>
      </c>
    </row>
    <row r="230" s="2" customFormat="1">
      <c r="A230" s="40"/>
      <c r="B230" s="41"/>
      <c r="C230" s="42"/>
      <c r="D230" s="235" t="s">
        <v>134</v>
      </c>
      <c r="E230" s="42"/>
      <c r="F230" s="236" t="s">
        <v>302</v>
      </c>
      <c r="G230" s="42"/>
      <c r="H230" s="42"/>
      <c r="I230" s="237"/>
      <c r="J230" s="42"/>
      <c r="K230" s="42"/>
      <c r="L230" s="46"/>
      <c r="M230" s="238"/>
      <c r="N230" s="239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134</v>
      </c>
      <c r="AU230" s="19" t="s">
        <v>79</v>
      </c>
    </row>
    <row r="231" s="15" customFormat="1">
      <c r="A231" s="15"/>
      <c r="B231" s="240"/>
      <c r="C231" s="241"/>
      <c r="D231" s="214" t="s">
        <v>125</v>
      </c>
      <c r="E231" s="242" t="s">
        <v>19</v>
      </c>
      <c r="F231" s="243" t="s">
        <v>303</v>
      </c>
      <c r="G231" s="241"/>
      <c r="H231" s="242" t="s">
        <v>19</v>
      </c>
      <c r="I231" s="244"/>
      <c r="J231" s="241"/>
      <c r="K231" s="241"/>
      <c r="L231" s="245"/>
      <c r="M231" s="246"/>
      <c r="N231" s="247"/>
      <c r="O231" s="247"/>
      <c r="P231" s="247"/>
      <c r="Q231" s="247"/>
      <c r="R231" s="247"/>
      <c r="S231" s="247"/>
      <c r="T231" s="248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49" t="s">
        <v>125</v>
      </c>
      <c r="AU231" s="249" t="s">
        <v>79</v>
      </c>
      <c r="AV231" s="15" t="s">
        <v>77</v>
      </c>
      <c r="AW231" s="15" t="s">
        <v>33</v>
      </c>
      <c r="AX231" s="15" t="s">
        <v>72</v>
      </c>
      <c r="AY231" s="249" t="s">
        <v>117</v>
      </c>
    </row>
    <row r="232" s="13" customFormat="1">
      <c r="A232" s="13"/>
      <c r="B232" s="212"/>
      <c r="C232" s="213"/>
      <c r="D232" s="214" t="s">
        <v>125</v>
      </c>
      <c r="E232" s="215" t="s">
        <v>19</v>
      </c>
      <c r="F232" s="216" t="s">
        <v>304</v>
      </c>
      <c r="G232" s="213"/>
      <c r="H232" s="217">
        <v>19.629999999999999</v>
      </c>
      <c r="I232" s="218"/>
      <c r="J232" s="213"/>
      <c r="K232" s="213"/>
      <c r="L232" s="219"/>
      <c r="M232" s="220"/>
      <c r="N232" s="221"/>
      <c r="O232" s="221"/>
      <c r="P232" s="221"/>
      <c r="Q232" s="221"/>
      <c r="R232" s="221"/>
      <c r="S232" s="221"/>
      <c r="T232" s="22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23" t="s">
        <v>125</v>
      </c>
      <c r="AU232" s="223" t="s">
        <v>79</v>
      </c>
      <c r="AV232" s="13" t="s">
        <v>79</v>
      </c>
      <c r="AW232" s="13" t="s">
        <v>33</v>
      </c>
      <c r="AX232" s="13" t="s">
        <v>72</v>
      </c>
      <c r="AY232" s="223" t="s">
        <v>117</v>
      </c>
    </row>
    <row r="233" s="14" customFormat="1">
      <c r="A233" s="14"/>
      <c r="B233" s="224"/>
      <c r="C233" s="225"/>
      <c r="D233" s="214" t="s">
        <v>125</v>
      </c>
      <c r="E233" s="226" t="s">
        <v>19</v>
      </c>
      <c r="F233" s="227" t="s">
        <v>127</v>
      </c>
      <c r="G233" s="225"/>
      <c r="H233" s="228">
        <v>19.629999999999999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34" t="s">
        <v>125</v>
      </c>
      <c r="AU233" s="234" t="s">
        <v>79</v>
      </c>
      <c r="AV233" s="14" t="s">
        <v>128</v>
      </c>
      <c r="AW233" s="14" t="s">
        <v>33</v>
      </c>
      <c r="AX233" s="14" t="s">
        <v>77</v>
      </c>
      <c r="AY233" s="234" t="s">
        <v>117</v>
      </c>
    </row>
    <row r="234" s="2" customFormat="1" ht="21.75" customHeight="1">
      <c r="A234" s="40"/>
      <c r="B234" s="41"/>
      <c r="C234" s="199" t="s">
        <v>305</v>
      </c>
      <c r="D234" s="199" t="s">
        <v>119</v>
      </c>
      <c r="E234" s="200" t="s">
        <v>306</v>
      </c>
      <c r="F234" s="201" t="s">
        <v>307</v>
      </c>
      <c r="G234" s="202" t="s">
        <v>263</v>
      </c>
      <c r="H234" s="203">
        <v>69.876999999999995</v>
      </c>
      <c r="I234" s="204"/>
      <c r="J234" s="205">
        <f>ROUND(I234*H234,2)</f>
        <v>0</v>
      </c>
      <c r="K234" s="201" t="s">
        <v>132</v>
      </c>
      <c r="L234" s="46"/>
      <c r="M234" s="206" t="s">
        <v>19</v>
      </c>
      <c r="N234" s="207" t="s">
        <v>43</v>
      </c>
      <c r="O234" s="86"/>
      <c r="P234" s="208">
        <f>O234*H234</f>
        <v>0</v>
      </c>
      <c r="Q234" s="208">
        <v>0.025190000000000001</v>
      </c>
      <c r="R234" s="208">
        <f>Q234*H234</f>
        <v>1.7602016299999999</v>
      </c>
      <c r="S234" s="208">
        <v>0</v>
      </c>
      <c r="T234" s="209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0" t="s">
        <v>123</v>
      </c>
      <c r="AT234" s="210" t="s">
        <v>119</v>
      </c>
      <c r="AU234" s="210" t="s">
        <v>79</v>
      </c>
      <c r="AY234" s="19" t="s">
        <v>117</v>
      </c>
      <c r="BE234" s="211">
        <f>IF(N234="základní",J234,0)</f>
        <v>0</v>
      </c>
      <c r="BF234" s="211">
        <f>IF(N234="snížená",J234,0)</f>
        <v>0</v>
      </c>
      <c r="BG234" s="211">
        <f>IF(N234="zákl. přenesená",J234,0)</f>
        <v>0</v>
      </c>
      <c r="BH234" s="211">
        <f>IF(N234="sníž. přenesená",J234,0)</f>
        <v>0</v>
      </c>
      <c r="BI234" s="211">
        <f>IF(N234="nulová",J234,0)</f>
        <v>0</v>
      </c>
      <c r="BJ234" s="19" t="s">
        <v>77</v>
      </c>
      <c r="BK234" s="211">
        <f>ROUND(I234*H234,2)</f>
        <v>0</v>
      </c>
      <c r="BL234" s="19" t="s">
        <v>123</v>
      </c>
      <c r="BM234" s="210" t="s">
        <v>308</v>
      </c>
    </row>
    <row r="235" s="2" customFormat="1">
      <c r="A235" s="40"/>
      <c r="B235" s="41"/>
      <c r="C235" s="42"/>
      <c r="D235" s="235" t="s">
        <v>134</v>
      </c>
      <c r="E235" s="42"/>
      <c r="F235" s="236" t="s">
        <v>309</v>
      </c>
      <c r="G235" s="42"/>
      <c r="H235" s="42"/>
      <c r="I235" s="237"/>
      <c r="J235" s="42"/>
      <c r="K235" s="42"/>
      <c r="L235" s="46"/>
      <c r="M235" s="238"/>
      <c r="N235" s="239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134</v>
      </c>
      <c r="AU235" s="19" t="s">
        <v>79</v>
      </c>
    </row>
    <row r="236" s="13" customFormat="1">
      <c r="A236" s="13"/>
      <c r="B236" s="212"/>
      <c r="C236" s="213"/>
      <c r="D236" s="214" t="s">
        <v>125</v>
      </c>
      <c r="E236" s="215" t="s">
        <v>19</v>
      </c>
      <c r="F236" s="216" t="s">
        <v>310</v>
      </c>
      <c r="G236" s="213"/>
      <c r="H236" s="217">
        <v>68.272000000000006</v>
      </c>
      <c r="I236" s="218"/>
      <c r="J236" s="213"/>
      <c r="K236" s="213"/>
      <c r="L236" s="219"/>
      <c r="M236" s="220"/>
      <c r="N236" s="221"/>
      <c r="O236" s="221"/>
      <c r="P236" s="221"/>
      <c r="Q236" s="221"/>
      <c r="R236" s="221"/>
      <c r="S236" s="221"/>
      <c r="T236" s="22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23" t="s">
        <v>125</v>
      </c>
      <c r="AU236" s="223" t="s">
        <v>79</v>
      </c>
      <c r="AV236" s="13" t="s">
        <v>79</v>
      </c>
      <c r="AW236" s="13" t="s">
        <v>33</v>
      </c>
      <c r="AX236" s="13" t="s">
        <v>72</v>
      </c>
      <c r="AY236" s="223" t="s">
        <v>117</v>
      </c>
    </row>
    <row r="237" s="13" customFormat="1">
      <c r="A237" s="13"/>
      <c r="B237" s="212"/>
      <c r="C237" s="213"/>
      <c r="D237" s="214" t="s">
        <v>125</v>
      </c>
      <c r="E237" s="215" t="s">
        <v>19</v>
      </c>
      <c r="F237" s="216" t="s">
        <v>311</v>
      </c>
      <c r="G237" s="213"/>
      <c r="H237" s="217">
        <v>1.605</v>
      </c>
      <c r="I237" s="218"/>
      <c r="J237" s="213"/>
      <c r="K237" s="213"/>
      <c r="L237" s="219"/>
      <c r="M237" s="220"/>
      <c r="N237" s="221"/>
      <c r="O237" s="221"/>
      <c r="P237" s="221"/>
      <c r="Q237" s="221"/>
      <c r="R237" s="221"/>
      <c r="S237" s="221"/>
      <c r="T237" s="22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23" t="s">
        <v>125</v>
      </c>
      <c r="AU237" s="223" t="s">
        <v>79</v>
      </c>
      <c r="AV237" s="13" t="s">
        <v>79</v>
      </c>
      <c r="AW237" s="13" t="s">
        <v>33</v>
      </c>
      <c r="AX237" s="13" t="s">
        <v>72</v>
      </c>
      <c r="AY237" s="223" t="s">
        <v>117</v>
      </c>
    </row>
    <row r="238" s="14" customFormat="1">
      <c r="A238" s="14"/>
      <c r="B238" s="224"/>
      <c r="C238" s="225"/>
      <c r="D238" s="214" t="s">
        <v>125</v>
      </c>
      <c r="E238" s="226" t="s">
        <v>19</v>
      </c>
      <c r="F238" s="227" t="s">
        <v>127</v>
      </c>
      <c r="G238" s="225"/>
      <c r="H238" s="228">
        <v>69.876999999999995</v>
      </c>
      <c r="I238" s="229"/>
      <c r="J238" s="225"/>
      <c r="K238" s="225"/>
      <c r="L238" s="230"/>
      <c r="M238" s="231"/>
      <c r="N238" s="232"/>
      <c r="O238" s="232"/>
      <c r="P238" s="232"/>
      <c r="Q238" s="232"/>
      <c r="R238" s="232"/>
      <c r="S238" s="232"/>
      <c r="T238" s="23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34" t="s">
        <v>125</v>
      </c>
      <c r="AU238" s="234" t="s">
        <v>79</v>
      </c>
      <c r="AV238" s="14" t="s">
        <v>128</v>
      </c>
      <c r="AW238" s="14" t="s">
        <v>33</v>
      </c>
      <c r="AX238" s="14" t="s">
        <v>77</v>
      </c>
      <c r="AY238" s="234" t="s">
        <v>117</v>
      </c>
    </row>
    <row r="239" s="2" customFormat="1" ht="21.75" customHeight="1">
      <c r="A239" s="40"/>
      <c r="B239" s="41"/>
      <c r="C239" s="199" t="s">
        <v>312</v>
      </c>
      <c r="D239" s="199" t="s">
        <v>119</v>
      </c>
      <c r="E239" s="200" t="s">
        <v>313</v>
      </c>
      <c r="F239" s="201" t="s">
        <v>314</v>
      </c>
      <c r="G239" s="202" t="s">
        <v>263</v>
      </c>
      <c r="H239" s="203">
        <v>69.876999999999995</v>
      </c>
      <c r="I239" s="204"/>
      <c r="J239" s="205">
        <f>ROUND(I239*H239,2)</f>
        <v>0</v>
      </c>
      <c r="K239" s="201" t="s">
        <v>132</v>
      </c>
      <c r="L239" s="46"/>
      <c r="M239" s="206" t="s">
        <v>19</v>
      </c>
      <c r="N239" s="207" t="s">
        <v>43</v>
      </c>
      <c r="O239" s="86"/>
      <c r="P239" s="208">
        <f>O239*H239</f>
        <v>0</v>
      </c>
      <c r="Q239" s="208">
        <v>0</v>
      </c>
      <c r="R239" s="208">
        <f>Q239*H239</f>
        <v>0</v>
      </c>
      <c r="S239" s="208">
        <v>0</v>
      </c>
      <c r="T239" s="209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0" t="s">
        <v>123</v>
      </c>
      <c r="AT239" s="210" t="s">
        <v>119</v>
      </c>
      <c r="AU239" s="210" t="s">
        <v>79</v>
      </c>
      <c r="AY239" s="19" t="s">
        <v>117</v>
      </c>
      <c r="BE239" s="211">
        <f>IF(N239="základní",J239,0)</f>
        <v>0</v>
      </c>
      <c r="BF239" s="211">
        <f>IF(N239="snížená",J239,0)</f>
        <v>0</v>
      </c>
      <c r="BG239" s="211">
        <f>IF(N239="zákl. přenesená",J239,0)</f>
        <v>0</v>
      </c>
      <c r="BH239" s="211">
        <f>IF(N239="sníž. přenesená",J239,0)</f>
        <v>0</v>
      </c>
      <c r="BI239" s="211">
        <f>IF(N239="nulová",J239,0)</f>
        <v>0</v>
      </c>
      <c r="BJ239" s="19" t="s">
        <v>77</v>
      </c>
      <c r="BK239" s="211">
        <f>ROUND(I239*H239,2)</f>
        <v>0</v>
      </c>
      <c r="BL239" s="19" t="s">
        <v>123</v>
      </c>
      <c r="BM239" s="210" t="s">
        <v>315</v>
      </c>
    </row>
    <row r="240" s="2" customFormat="1">
      <c r="A240" s="40"/>
      <c r="B240" s="41"/>
      <c r="C240" s="42"/>
      <c r="D240" s="235" t="s">
        <v>134</v>
      </c>
      <c r="E240" s="42"/>
      <c r="F240" s="236" t="s">
        <v>316</v>
      </c>
      <c r="G240" s="42"/>
      <c r="H240" s="42"/>
      <c r="I240" s="237"/>
      <c r="J240" s="42"/>
      <c r="K240" s="42"/>
      <c r="L240" s="46"/>
      <c r="M240" s="238"/>
      <c r="N240" s="239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134</v>
      </c>
      <c r="AU240" s="19" t="s">
        <v>79</v>
      </c>
    </row>
    <row r="241" s="2" customFormat="1" ht="16.5" customHeight="1">
      <c r="A241" s="40"/>
      <c r="B241" s="41"/>
      <c r="C241" s="199" t="s">
        <v>317</v>
      </c>
      <c r="D241" s="199" t="s">
        <v>119</v>
      </c>
      <c r="E241" s="200" t="s">
        <v>318</v>
      </c>
      <c r="F241" s="201" t="s">
        <v>319</v>
      </c>
      <c r="G241" s="202" t="s">
        <v>204</v>
      </c>
      <c r="H241" s="203">
        <v>1.018</v>
      </c>
      <c r="I241" s="204"/>
      <c r="J241" s="205">
        <f>ROUND(I241*H241,2)</f>
        <v>0</v>
      </c>
      <c r="K241" s="201" t="s">
        <v>132</v>
      </c>
      <c r="L241" s="46"/>
      <c r="M241" s="206" t="s">
        <v>19</v>
      </c>
      <c r="N241" s="207" t="s">
        <v>43</v>
      </c>
      <c r="O241" s="86"/>
      <c r="P241" s="208">
        <f>O241*H241</f>
        <v>0</v>
      </c>
      <c r="Q241" s="208">
        <v>1.04741</v>
      </c>
      <c r="R241" s="208">
        <f>Q241*H241</f>
        <v>1.0662633799999999</v>
      </c>
      <c r="S241" s="208">
        <v>0</v>
      </c>
      <c r="T241" s="209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0" t="s">
        <v>123</v>
      </c>
      <c r="AT241" s="210" t="s">
        <v>119</v>
      </c>
      <c r="AU241" s="210" t="s">
        <v>79</v>
      </c>
      <c r="AY241" s="19" t="s">
        <v>117</v>
      </c>
      <c r="BE241" s="211">
        <f>IF(N241="základní",J241,0)</f>
        <v>0</v>
      </c>
      <c r="BF241" s="211">
        <f>IF(N241="snížená",J241,0)</f>
        <v>0</v>
      </c>
      <c r="BG241" s="211">
        <f>IF(N241="zákl. přenesená",J241,0)</f>
        <v>0</v>
      </c>
      <c r="BH241" s="211">
        <f>IF(N241="sníž. přenesená",J241,0)</f>
        <v>0</v>
      </c>
      <c r="BI241" s="211">
        <f>IF(N241="nulová",J241,0)</f>
        <v>0</v>
      </c>
      <c r="BJ241" s="19" t="s">
        <v>77</v>
      </c>
      <c r="BK241" s="211">
        <f>ROUND(I241*H241,2)</f>
        <v>0</v>
      </c>
      <c r="BL241" s="19" t="s">
        <v>123</v>
      </c>
      <c r="BM241" s="210" t="s">
        <v>320</v>
      </c>
    </row>
    <row r="242" s="2" customFormat="1">
      <c r="A242" s="40"/>
      <c r="B242" s="41"/>
      <c r="C242" s="42"/>
      <c r="D242" s="235" t="s">
        <v>134</v>
      </c>
      <c r="E242" s="42"/>
      <c r="F242" s="236" t="s">
        <v>321</v>
      </c>
      <c r="G242" s="42"/>
      <c r="H242" s="42"/>
      <c r="I242" s="237"/>
      <c r="J242" s="42"/>
      <c r="K242" s="42"/>
      <c r="L242" s="46"/>
      <c r="M242" s="238"/>
      <c r="N242" s="239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134</v>
      </c>
      <c r="AU242" s="19" t="s">
        <v>79</v>
      </c>
    </row>
    <row r="243" s="13" customFormat="1">
      <c r="A243" s="13"/>
      <c r="B243" s="212"/>
      <c r="C243" s="213"/>
      <c r="D243" s="214" t="s">
        <v>125</v>
      </c>
      <c r="E243" s="215" t="s">
        <v>19</v>
      </c>
      <c r="F243" s="216" t="s">
        <v>322</v>
      </c>
      <c r="G243" s="213"/>
      <c r="H243" s="217">
        <v>1.018</v>
      </c>
      <c r="I243" s="218"/>
      <c r="J243" s="213"/>
      <c r="K243" s="213"/>
      <c r="L243" s="219"/>
      <c r="M243" s="220"/>
      <c r="N243" s="221"/>
      <c r="O243" s="221"/>
      <c r="P243" s="221"/>
      <c r="Q243" s="221"/>
      <c r="R243" s="221"/>
      <c r="S243" s="221"/>
      <c r="T243" s="22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23" t="s">
        <v>125</v>
      </c>
      <c r="AU243" s="223" t="s">
        <v>79</v>
      </c>
      <c r="AV243" s="13" t="s">
        <v>79</v>
      </c>
      <c r="AW243" s="13" t="s">
        <v>33</v>
      </c>
      <c r="AX243" s="13" t="s">
        <v>72</v>
      </c>
      <c r="AY243" s="223" t="s">
        <v>117</v>
      </c>
    </row>
    <row r="244" s="14" customFormat="1">
      <c r="A244" s="14"/>
      <c r="B244" s="224"/>
      <c r="C244" s="225"/>
      <c r="D244" s="214" t="s">
        <v>125</v>
      </c>
      <c r="E244" s="226" t="s">
        <v>19</v>
      </c>
      <c r="F244" s="227" t="s">
        <v>127</v>
      </c>
      <c r="G244" s="225"/>
      <c r="H244" s="228">
        <v>1.018</v>
      </c>
      <c r="I244" s="229"/>
      <c r="J244" s="225"/>
      <c r="K244" s="225"/>
      <c r="L244" s="230"/>
      <c r="M244" s="231"/>
      <c r="N244" s="232"/>
      <c r="O244" s="232"/>
      <c r="P244" s="232"/>
      <c r="Q244" s="232"/>
      <c r="R244" s="232"/>
      <c r="S244" s="232"/>
      <c r="T244" s="23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34" t="s">
        <v>125</v>
      </c>
      <c r="AU244" s="234" t="s">
        <v>79</v>
      </c>
      <c r="AV244" s="14" t="s">
        <v>128</v>
      </c>
      <c r="AW244" s="14" t="s">
        <v>33</v>
      </c>
      <c r="AX244" s="14" t="s">
        <v>77</v>
      </c>
      <c r="AY244" s="234" t="s">
        <v>117</v>
      </c>
    </row>
    <row r="245" s="2" customFormat="1" ht="16.5" customHeight="1">
      <c r="A245" s="40"/>
      <c r="B245" s="41"/>
      <c r="C245" s="199" t="s">
        <v>323</v>
      </c>
      <c r="D245" s="199" t="s">
        <v>119</v>
      </c>
      <c r="E245" s="200" t="s">
        <v>324</v>
      </c>
      <c r="F245" s="201" t="s">
        <v>325</v>
      </c>
      <c r="G245" s="202" t="s">
        <v>263</v>
      </c>
      <c r="H245" s="203">
        <v>219.41399999999999</v>
      </c>
      <c r="I245" s="204"/>
      <c r="J245" s="205">
        <f>ROUND(I245*H245,2)</f>
        <v>0</v>
      </c>
      <c r="K245" s="201" t="s">
        <v>132</v>
      </c>
      <c r="L245" s="46"/>
      <c r="M245" s="206" t="s">
        <v>19</v>
      </c>
      <c r="N245" s="207" t="s">
        <v>43</v>
      </c>
      <c r="O245" s="86"/>
      <c r="P245" s="208">
        <f>O245*H245</f>
        <v>0</v>
      </c>
      <c r="Q245" s="208">
        <v>0.0025000000000000001</v>
      </c>
      <c r="R245" s="208">
        <f>Q245*H245</f>
        <v>0.54853499999999999</v>
      </c>
      <c r="S245" s="208">
        <v>0</v>
      </c>
      <c r="T245" s="209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0" t="s">
        <v>123</v>
      </c>
      <c r="AT245" s="210" t="s">
        <v>119</v>
      </c>
      <c r="AU245" s="210" t="s">
        <v>79</v>
      </c>
      <c r="AY245" s="19" t="s">
        <v>117</v>
      </c>
      <c r="BE245" s="211">
        <f>IF(N245="základní",J245,0)</f>
        <v>0</v>
      </c>
      <c r="BF245" s="211">
        <f>IF(N245="snížená",J245,0)</f>
        <v>0</v>
      </c>
      <c r="BG245" s="211">
        <f>IF(N245="zákl. přenesená",J245,0)</f>
        <v>0</v>
      </c>
      <c r="BH245" s="211">
        <f>IF(N245="sníž. přenesená",J245,0)</f>
        <v>0</v>
      </c>
      <c r="BI245" s="211">
        <f>IF(N245="nulová",J245,0)</f>
        <v>0</v>
      </c>
      <c r="BJ245" s="19" t="s">
        <v>77</v>
      </c>
      <c r="BK245" s="211">
        <f>ROUND(I245*H245,2)</f>
        <v>0</v>
      </c>
      <c r="BL245" s="19" t="s">
        <v>123</v>
      </c>
      <c r="BM245" s="210" t="s">
        <v>326</v>
      </c>
    </row>
    <row r="246" s="2" customFormat="1">
      <c r="A246" s="40"/>
      <c r="B246" s="41"/>
      <c r="C246" s="42"/>
      <c r="D246" s="235" t="s">
        <v>134</v>
      </c>
      <c r="E246" s="42"/>
      <c r="F246" s="236" t="s">
        <v>327</v>
      </c>
      <c r="G246" s="42"/>
      <c r="H246" s="42"/>
      <c r="I246" s="237"/>
      <c r="J246" s="42"/>
      <c r="K246" s="42"/>
      <c r="L246" s="46"/>
      <c r="M246" s="238"/>
      <c r="N246" s="239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134</v>
      </c>
      <c r="AU246" s="19" t="s">
        <v>79</v>
      </c>
    </row>
    <row r="247" s="15" customFormat="1">
      <c r="A247" s="15"/>
      <c r="B247" s="240"/>
      <c r="C247" s="241"/>
      <c r="D247" s="214" t="s">
        <v>125</v>
      </c>
      <c r="E247" s="242" t="s">
        <v>19</v>
      </c>
      <c r="F247" s="243" t="s">
        <v>268</v>
      </c>
      <c r="G247" s="241"/>
      <c r="H247" s="242" t="s">
        <v>19</v>
      </c>
      <c r="I247" s="244"/>
      <c r="J247" s="241"/>
      <c r="K247" s="241"/>
      <c r="L247" s="245"/>
      <c r="M247" s="246"/>
      <c r="N247" s="247"/>
      <c r="O247" s="247"/>
      <c r="P247" s="247"/>
      <c r="Q247" s="247"/>
      <c r="R247" s="247"/>
      <c r="S247" s="247"/>
      <c r="T247" s="248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49" t="s">
        <v>125</v>
      </c>
      <c r="AU247" s="249" t="s">
        <v>79</v>
      </c>
      <c r="AV247" s="15" t="s">
        <v>77</v>
      </c>
      <c r="AW247" s="15" t="s">
        <v>33</v>
      </c>
      <c r="AX247" s="15" t="s">
        <v>72</v>
      </c>
      <c r="AY247" s="249" t="s">
        <v>117</v>
      </c>
    </row>
    <row r="248" s="13" customFormat="1">
      <c r="A248" s="13"/>
      <c r="B248" s="212"/>
      <c r="C248" s="213"/>
      <c r="D248" s="214" t="s">
        <v>125</v>
      </c>
      <c r="E248" s="215" t="s">
        <v>19</v>
      </c>
      <c r="F248" s="216" t="s">
        <v>328</v>
      </c>
      <c r="G248" s="213"/>
      <c r="H248" s="217">
        <v>54.825000000000003</v>
      </c>
      <c r="I248" s="218"/>
      <c r="J248" s="213"/>
      <c r="K248" s="213"/>
      <c r="L248" s="219"/>
      <c r="M248" s="220"/>
      <c r="N248" s="221"/>
      <c r="O248" s="221"/>
      <c r="P248" s="221"/>
      <c r="Q248" s="221"/>
      <c r="R248" s="221"/>
      <c r="S248" s="221"/>
      <c r="T248" s="22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23" t="s">
        <v>125</v>
      </c>
      <c r="AU248" s="223" t="s">
        <v>79</v>
      </c>
      <c r="AV248" s="13" t="s">
        <v>79</v>
      </c>
      <c r="AW248" s="13" t="s">
        <v>33</v>
      </c>
      <c r="AX248" s="13" t="s">
        <v>72</v>
      </c>
      <c r="AY248" s="223" t="s">
        <v>117</v>
      </c>
    </row>
    <row r="249" s="13" customFormat="1">
      <c r="A249" s="13"/>
      <c r="B249" s="212"/>
      <c r="C249" s="213"/>
      <c r="D249" s="214" t="s">
        <v>125</v>
      </c>
      <c r="E249" s="215" t="s">
        <v>19</v>
      </c>
      <c r="F249" s="216" t="s">
        <v>329</v>
      </c>
      <c r="G249" s="213"/>
      <c r="H249" s="217">
        <v>54.314999999999998</v>
      </c>
      <c r="I249" s="218"/>
      <c r="J249" s="213"/>
      <c r="K249" s="213"/>
      <c r="L249" s="219"/>
      <c r="M249" s="220"/>
      <c r="N249" s="221"/>
      <c r="O249" s="221"/>
      <c r="P249" s="221"/>
      <c r="Q249" s="221"/>
      <c r="R249" s="221"/>
      <c r="S249" s="221"/>
      <c r="T249" s="22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23" t="s">
        <v>125</v>
      </c>
      <c r="AU249" s="223" t="s">
        <v>79</v>
      </c>
      <c r="AV249" s="13" t="s">
        <v>79</v>
      </c>
      <c r="AW249" s="13" t="s">
        <v>33</v>
      </c>
      <c r="AX249" s="13" t="s">
        <v>72</v>
      </c>
      <c r="AY249" s="223" t="s">
        <v>117</v>
      </c>
    </row>
    <row r="250" s="13" customFormat="1">
      <c r="A250" s="13"/>
      <c r="B250" s="212"/>
      <c r="C250" s="213"/>
      <c r="D250" s="214" t="s">
        <v>125</v>
      </c>
      <c r="E250" s="215" t="s">
        <v>19</v>
      </c>
      <c r="F250" s="216" t="s">
        <v>330</v>
      </c>
      <c r="G250" s="213"/>
      <c r="H250" s="217">
        <v>38.520000000000003</v>
      </c>
      <c r="I250" s="218"/>
      <c r="J250" s="213"/>
      <c r="K250" s="213"/>
      <c r="L250" s="219"/>
      <c r="M250" s="220"/>
      <c r="N250" s="221"/>
      <c r="O250" s="221"/>
      <c r="P250" s="221"/>
      <c r="Q250" s="221"/>
      <c r="R250" s="221"/>
      <c r="S250" s="221"/>
      <c r="T250" s="22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23" t="s">
        <v>125</v>
      </c>
      <c r="AU250" s="223" t="s">
        <v>79</v>
      </c>
      <c r="AV250" s="13" t="s">
        <v>79</v>
      </c>
      <c r="AW250" s="13" t="s">
        <v>33</v>
      </c>
      <c r="AX250" s="13" t="s">
        <v>72</v>
      </c>
      <c r="AY250" s="223" t="s">
        <v>117</v>
      </c>
    </row>
    <row r="251" s="13" customFormat="1">
      <c r="A251" s="13"/>
      <c r="B251" s="212"/>
      <c r="C251" s="213"/>
      <c r="D251" s="214" t="s">
        <v>125</v>
      </c>
      <c r="E251" s="215" t="s">
        <v>19</v>
      </c>
      <c r="F251" s="216" t="s">
        <v>331</v>
      </c>
      <c r="G251" s="213"/>
      <c r="H251" s="217">
        <v>3.4820000000000002</v>
      </c>
      <c r="I251" s="218"/>
      <c r="J251" s="213"/>
      <c r="K251" s="213"/>
      <c r="L251" s="219"/>
      <c r="M251" s="220"/>
      <c r="N251" s="221"/>
      <c r="O251" s="221"/>
      <c r="P251" s="221"/>
      <c r="Q251" s="221"/>
      <c r="R251" s="221"/>
      <c r="S251" s="221"/>
      <c r="T251" s="22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23" t="s">
        <v>125</v>
      </c>
      <c r="AU251" s="223" t="s">
        <v>79</v>
      </c>
      <c r="AV251" s="13" t="s">
        <v>79</v>
      </c>
      <c r="AW251" s="13" t="s">
        <v>33</v>
      </c>
      <c r="AX251" s="13" t="s">
        <v>72</v>
      </c>
      <c r="AY251" s="223" t="s">
        <v>117</v>
      </c>
    </row>
    <row r="252" s="14" customFormat="1">
      <c r="A252" s="14"/>
      <c r="B252" s="224"/>
      <c r="C252" s="225"/>
      <c r="D252" s="214" t="s">
        <v>125</v>
      </c>
      <c r="E252" s="226" t="s">
        <v>19</v>
      </c>
      <c r="F252" s="227" t="s">
        <v>127</v>
      </c>
      <c r="G252" s="225"/>
      <c r="H252" s="228">
        <v>151.142</v>
      </c>
      <c r="I252" s="229"/>
      <c r="J252" s="225"/>
      <c r="K252" s="225"/>
      <c r="L252" s="230"/>
      <c r="M252" s="231"/>
      <c r="N252" s="232"/>
      <c r="O252" s="232"/>
      <c r="P252" s="232"/>
      <c r="Q252" s="232"/>
      <c r="R252" s="232"/>
      <c r="S252" s="232"/>
      <c r="T252" s="23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34" t="s">
        <v>125</v>
      </c>
      <c r="AU252" s="234" t="s">
        <v>79</v>
      </c>
      <c r="AV252" s="14" t="s">
        <v>128</v>
      </c>
      <c r="AW252" s="14" t="s">
        <v>33</v>
      </c>
      <c r="AX252" s="14" t="s">
        <v>72</v>
      </c>
      <c r="AY252" s="234" t="s">
        <v>117</v>
      </c>
    </row>
    <row r="253" s="15" customFormat="1">
      <c r="A253" s="15"/>
      <c r="B253" s="240"/>
      <c r="C253" s="241"/>
      <c r="D253" s="214" t="s">
        <v>125</v>
      </c>
      <c r="E253" s="242" t="s">
        <v>19</v>
      </c>
      <c r="F253" s="243" t="s">
        <v>303</v>
      </c>
      <c r="G253" s="241"/>
      <c r="H253" s="242" t="s">
        <v>19</v>
      </c>
      <c r="I253" s="244"/>
      <c r="J253" s="241"/>
      <c r="K253" s="241"/>
      <c r="L253" s="245"/>
      <c r="M253" s="246"/>
      <c r="N253" s="247"/>
      <c r="O253" s="247"/>
      <c r="P253" s="247"/>
      <c r="Q253" s="247"/>
      <c r="R253" s="247"/>
      <c r="S253" s="247"/>
      <c r="T253" s="248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49" t="s">
        <v>125</v>
      </c>
      <c r="AU253" s="249" t="s">
        <v>79</v>
      </c>
      <c r="AV253" s="15" t="s">
        <v>77</v>
      </c>
      <c r="AW253" s="15" t="s">
        <v>33</v>
      </c>
      <c r="AX253" s="15" t="s">
        <v>72</v>
      </c>
      <c r="AY253" s="249" t="s">
        <v>117</v>
      </c>
    </row>
    <row r="254" s="13" customFormat="1">
      <c r="A254" s="13"/>
      <c r="B254" s="212"/>
      <c r="C254" s="213"/>
      <c r="D254" s="214" t="s">
        <v>125</v>
      </c>
      <c r="E254" s="215" t="s">
        <v>19</v>
      </c>
      <c r="F254" s="216" t="s">
        <v>310</v>
      </c>
      <c r="G254" s="213"/>
      <c r="H254" s="217">
        <v>68.272000000000006</v>
      </c>
      <c r="I254" s="218"/>
      <c r="J254" s="213"/>
      <c r="K254" s="213"/>
      <c r="L254" s="219"/>
      <c r="M254" s="220"/>
      <c r="N254" s="221"/>
      <c r="O254" s="221"/>
      <c r="P254" s="221"/>
      <c r="Q254" s="221"/>
      <c r="R254" s="221"/>
      <c r="S254" s="221"/>
      <c r="T254" s="22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23" t="s">
        <v>125</v>
      </c>
      <c r="AU254" s="223" t="s">
        <v>79</v>
      </c>
      <c r="AV254" s="13" t="s">
        <v>79</v>
      </c>
      <c r="AW254" s="13" t="s">
        <v>33</v>
      </c>
      <c r="AX254" s="13" t="s">
        <v>72</v>
      </c>
      <c r="AY254" s="223" t="s">
        <v>117</v>
      </c>
    </row>
    <row r="255" s="14" customFormat="1">
      <c r="A255" s="14"/>
      <c r="B255" s="224"/>
      <c r="C255" s="225"/>
      <c r="D255" s="214" t="s">
        <v>125</v>
      </c>
      <c r="E255" s="226" t="s">
        <v>19</v>
      </c>
      <c r="F255" s="227" t="s">
        <v>127</v>
      </c>
      <c r="G255" s="225"/>
      <c r="H255" s="228">
        <v>68.272000000000006</v>
      </c>
      <c r="I255" s="229"/>
      <c r="J255" s="225"/>
      <c r="K255" s="225"/>
      <c r="L255" s="230"/>
      <c r="M255" s="231"/>
      <c r="N255" s="232"/>
      <c r="O255" s="232"/>
      <c r="P255" s="232"/>
      <c r="Q255" s="232"/>
      <c r="R255" s="232"/>
      <c r="S255" s="232"/>
      <c r="T255" s="23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34" t="s">
        <v>125</v>
      </c>
      <c r="AU255" s="234" t="s">
        <v>79</v>
      </c>
      <c r="AV255" s="14" t="s">
        <v>128</v>
      </c>
      <c r="AW255" s="14" t="s">
        <v>33</v>
      </c>
      <c r="AX255" s="14" t="s">
        <v>72</v>
      </c>
      <c r="AY255" s="234" t="s">
        <v>117</v>
      </c>
    </row>
    <row r="256" s="16" customFormat="1">
      <c r="A256" s="16"/>
      <c r="B256" s="250"/>
      <c r="C256" s="251"/>
      <c r="D256" s="214" t="s">
        <v>125</v>
      </c>
      <c r="E256" s="252" t="s">
        <v>19</v>
      </c>
      <c r="F256" s="253" t="s">
        <v>259</v>
      </c>
      <c r="G256" s="251"/>
      <c r="H256" s="254">
        <v>219.41399999999999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6"/>
      <c r="V256" s="16"/>
      <c r="W256" s="16"/>
      <c r="X256" s="16"/>
      <c r="Y256" s="16"/>
      <c r="Z256" s="16"/>
      <c r="AA256" s="16"/>
      <c r="AB256" s="16"/>
      <c r="AC256" s="16"/>
      <c r="AD256" s="16"/>
      <c r="AE256" s="16"/>
      <c r="AT256" s="260" t="s">
        <v>125</v>
      </c>
      <c r="AU256" s="260" t="s">
        <v>79</v>
      </c>
      <c r="AV256" s="16" t="s">
        <v>123</v>
      </c>
      <c r="AW256" s="16" t="s">
        <v>33</v>
      </c>
      <c r="AX256" s="16" t="s">
        <v>77</v>
      </c>
      <c r="AY256" s="260" t="s">
        <v>117</v>
      </c>
    </row>
    <row r="257" s="2" customFormat="1" ht="16.5" customHeight="1">
      <c r="A257" s="40"/>
      <c r="B257" s="41"/>
      <c r="C257" s="199" t="s">
        <v>332</v>
      </c>
      <c r="D257" s="199" t="s">
        <v>119</v>
      </c>
      <c r="E257" s="200" t="s">
        <v>333</v>
      </c>
      <c r="F257" s="201" t="s">
        <v>334</v>
      </c>
      <c r="G257" s="202" t="s">
        <v>122</v>
      </c>
      <c r="H257" s="203">
        <v>4</v>
      </c>
      <c r="I257" s="204"/>
      <c r="J257" s="205">
        <f>ROUND(I257*H257,2)</f>
        <v>0</v>
      </c>
      <c r="K257" s="201" t="s">
        <v>132</v>
      </c>
      <c r="L257" s="46"/>
      <c r="M257" s="206" t="s">
        <v>19</v>
      </c>
      <c r="N257" s="207" t="s">
        <v>43</v>
      </c>
      <c r="O257" s="86"/>
      <c r="P257" s="208">
        <f>O257*H257</f>
        <v>0</v>
      </c>
      <c r="Q257" s="208">
        <v>0.00147</v>
      </c>
      <c r="R257" s="208">
        <f>Q257*H257</f>
        <v>0.0058799999999999998</v>
      </c>
      <c r="S257" s="208">
        <v>0</v>
      </c>
      <c r="T257" s="209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0" t="s">
        <v>123</v>
      </c>
      <c r="AT257" s="210" t="s">
        <v>119</v>
      </c>
      <c r="AU257" s="210" t="s">
        <v>79</v>
      </c>
      <c r="AY257" s="19" t="s">
        <v>117</v>
      </c>
      <c r="BE257" s="211">
        <f>IF(N257="základní",J257,0)</f>
        <v>0</v>
      </c>
      <c r="BF257" s="211">
        <f>IF(N257="snížená",J257,0)</f>
        <v>0</v>
      </c>
      <c r="BG257" s="211">
        <f>IF(N257="zákl. přenesená",J257,0)</f>
        <v>0</v>
      </c>
      <c r="BH257" s="211">
        <f>IF(N257="sníž. přenesená",J257,0)</f>
        <v>0</v>
      </c>
      <c r="BI257" s="211">
        <f>IF(N257="nulová",J257,0)</f>
        <v>0</v>
      </c>
      <c r="BJ257" s="19" t="s">
        <v>77</v>
      </c>
      <c r="BK257" s="211">
        <f>ROUND(I257*H257,2)</f>
        <v>0</v>
      </c>
      <c r="BL257" s="19" t="s">
        <v>123</v>
      </c>
      <c r="BM257" s="210" t="s">
        <v>335</v>
      </c>
    </row>
    <row r="258" s="2" customFormat="1">
      <c r="A258" s="40"/>
      <c r="B258" s="41"/>
      <c r="C258" s="42"/>
      <c r="D258" s="235" t="s">
        <v>134</v>
      </c>
      <c r="E258" s="42"/>
      <c r="F258" s="236" t="s">
        <v>336</v>
      </c>
      <c r="G258" s="42"/>
      <c r="H258" s="42"/>
      <c r="I258" s="237"/>
      <c r="J258" s="42"/>
      <c r="K258" s="42"/>
      <c r="L258" s="46"/>
      <c r="M258" s="238"/>
      <c r="N258" s="239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134</v>
      </c>
      <c r="AU258" s="19" t="s">
        <v>79</v>
      </c>
    </row>
    <row r="259" s="15" customFormat="1">
      <c r="A259" s="15"/>
      <c r="B259" s="240"/>
      <c r="C259" s="241"/>
      <c r="D259" s="214" t="s">
        <v>125</v>
      </c>
      <c r="E259" s="242" t="s">
        <v>19</v>
      </c>
      <c r="F259" s="243" t="s">
        <v>337</v>
      </c>
      <c r="G259" s="241"/>
      <c r="H259" s="242" t="s">
        <v>19</v>
      </c>
      <c r="I259" s="244"/>
      <c r="J259" s="241"/>
      <c r="K259" s="241"/>
      <c r="L259" s="245"/>
      <c r="M259" s="246"/>
      <c r="N259" s="247"/>
      <c r="O259" s="247"/>
      <c r="P259" s="247"/>
      <c r="Q259" s="247"/>
      <c r="R259" s="247"/>
      <c r="S259" s="247"/>
      <c r="T259" s="248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49" t="s">
        <v>125</v>
      </c>
      <c r="AU259" s="249" t="s">
        <v>79</v>
      </c>
      <c r="AV259" s="15" t="s">
        <v>77</v>
      </c>
      <c r="AW259" s="15" t="s">
        <v>33</v>
      </c>
      <c r="AX259" s="15" t="s">
        <v>72</v>
      </c>
      <c r="AY259" s="249" t="s">
        <v>117</v>
      </c>
    </row>
    <row r="260" s="13" customFormat="1">
      <c r="A260" s="13"/>
      <c r="B260" s="212"/>
      <c r="C260" s="213"/>
      <c r="D260" s="214" t="s">
        <v>125</v>
      </c>
      <c r="E260" s="215" t="s">
        <v>19</v>
      </c>
      <c r="F260" s="216" t="s">
        <v>338</v>
      </c>
      <c r="G260" s="213"/>
      <c r="H260" s="217">
        <v>4</v>
      </c>
      <c r="I260" s="218"/>
      <c r="J260" s="213"/>
      <c r="K260" s="213"/>
      <c r="L260" s="219"/>
      <c r="M260" s="220"/>
      <c r="N260" s="221"/>
      <c r="O260" s="221"/>
      <c r="P260" s="221"/>
      <c r="Q260" s="221"/>
      <c r="R260" s="221"/>
      <c r="S260" s="221"/>
      <c r="T260" s="222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23" t="s">
        <v>125</v>
      </c>
      <c r="AU260" s="223" t="s">
        <v>79</v>
      </c>
      <c r="AV260" s="13" t="s">
        <v>79</v>
      </c>
      <c r="AW260" s="13" t="s">
        <v>33</v>
      </c>
      <c r="AX260" s="13" t="s">
        <v>72</v>
      </c>
      <c r="AY260" s="223" t="s">
        <v>117</v>
      </c>
    </row>
    <row r="261" s="14" customFormat="1">
      <c r="A261" s="14"/>
      <c r="B261" s="224"/>
      <c r="C261" s="225"/>
      <c r="D261" s="214" t="s">
        <v>125</v>
      </c>
      <c r="E261" s="226" t="s">
        <v>19</v>
      </c>
      <c r="F261" s="227" t="s">
        <v>127</v>
      </c>
      <c r="G261" s="225"/>
      <c r="H261" s="228">
        <v>4</v>
      </c>
      <c r="I261" s="229"/>
      <c r="J261" s="225"/>
      <c r="K261" s="225"/>
      <c r="L261" s="230"/>
      <c r="M261" s="231"/>
      <c r="N261" s="232"/>
      <c r="O261" s="232"/>
      <c r="P261" s="232"/>
      <c r="Q261" s="232"/>
      <c r="R261" s="232"/>
      <c r="S261" s="232"/>
      <c r="T261" s="233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34" t="s">
        <v>125</v>
      </c>
      <c r="AU261" s="234" t="s">
        <v>79</v>
      </c>
      <c r="AV261" s="14" t="s">
        <v>128</v>
      </c>
      <c r="AW261" s="14" t="s">
        <v>33</v>
      </c>
      <c r="AX261" s="14" t="s">
        <v>77</v>
      </c>
      <c r="AY261" s="234" t="s">
        <v>117</v>
      </c>
    </row>
    <row r="262" s="2" customFormat="1" ht="16.5" customHeight="1">
      <c r="A262" s="40"/>
      <c r="B262" s="41"/>
      <c r="C262" s="199" t="s">
        <v>339</v>
      </c>
      <c r="D262" s="199" t="s">
        <v>119</v>
      </c>
      <c r="E262" s="200" t="s">
        <v>340</v>
      </c>
      <c r="F262" s="201" t="s">
        <v>341</v>
      </c>
      <c r="G262" s="202" t="s">
        <v>146</v>
      </c>
      <c r="H262" s="203">
        <v>117.999</v>
      </c>
      <c r="I262" s="204"/>
      <c r="J262" s="205">
        <f>ROUND(I262*H262,2)</f>
        <v>0</v>
      </c>
      <c r="K262" s="201" t="s">
        <v>132</v>
      </c>
      <c r="L262" s="46"/>
      <c r="M262" s="206" t="s">
        <v>19</v>
      </c>
      <c r="N262" s="207" t="s">
        <v>43</v>
      </c>
      <c r="O262" s="86"/>
      <c r="P262" s="208">
        <f>O262*H262</f>
        <v>0</v>
      </c>
      <c r="Q262" s="208">
        <v>2.0874999999999999</v>
      </c>
      <c r="R262" s="208">
        <f>Q262*H262</f>
        <v>246.32291249999997</v>
      </c>
      <c r="S262" s="208">
        <v>0</v>
      </c>
      <c r="T262" s="209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0" t="s">
        <v>123</v>
      </c>
      <c r="AT262" s="210" t="s">
        <v>119</v>
      </c>
      <c r="AU262" s="210" t="s">
        <v>79</v>
      </c>
      <c r="AY262" s="19" t="s">
        <v>117</v>
      </c>
      <c r="BE262" s="211">
        <f>IF(N262="základní",J262,0)</f>
        <v>0</v>
      </c>
      <c r="BF262" s="211">
        <f>IF(N262="snížená",J262,0)</f>
        <v>0</v>
      </c>
      <c r="BG262" s="211">
        <f>IF(N262="zákl. přenesená",J262,0)</f>
        <v>0</v>
      </c>
      <c r="BH262" s="211">
        <f>IF(N262="sníž. přenesená",J262,0)</f>
        <v>0</v>
      </c>
      <c r="BI262" s="211">
        <f>IF(N262="nulová",J262,0)</f>
        <v>0</v>
      </c>
      <c r="BJ262" s="19" t="s">
        <v>77</v>
      </c>
      <c r="BK262" s="211">
        <f>ROUND(I262*H262,2)</f>
        <v>0</v>
      </c>
      <c r="BL262" s="19" t="s">
        <v>123</v>
      </c>
      <c r="BM262" s="210" t="s">
        <v>342</v>
      </c>
    </row>
    <row r="263" s="2" customFormat="1">
      <c r="A263" s="40"/>
      <c r="B263" s="41"/>
      <c r="C263" s="42"/>
      <c r="D263" s="235" t="s">
        <v>134</v>
      </c>
      <c r="E263" s="42"/>
      <c r="F263" s="236" t="s">
        <v>343</v>
      </c>
      <c r="G263" s="42"/>
      <c r="H263" s="42"/>
      <c r="I263" s="237"/>
      <c r="J263" s="42"/>
      <c r="K263" s="42"/>
      <c r="L263" s="46"/>
      <c r="M263" s="238"/>
      <c r="N263" s="239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134</v>
      </c>
      <c r="AU263" s="19" t="s">
        <v>79</v>
      </c>
    </row>
    <row r="264" s="15" customFormat="1">
      <c r="A264" s="15"/>
      <c r="B264" s="240"/>
      <c r="C264" s="241"/>
      <c r="D264" s="214" t="s">
        <v>125</v>
      </c>
      <c r="E264" s="242" t="s">
        <v>19</v>
      </c>
      <c r="F264" s="243" t="s">
        <v>213</v>
      </c>
      <c r="G264" s="241"/>
      <c r="H264" s="242" t="s">
        <v>19</v>
      </c>
      <c r="I264" s="244"/>
      <c r="J264" s="241"/>
      <c r="K264" s="241"/>
      <c r="L264" s="245"/>
      <c r="M264" s="246"/>
      <c r="N264" s="247"/>
      <c r="O264" s="247"/>
      <c r="P264" s="247"/>
      <c r="Q264" s="247"/>
      <c r="R264" s="247"/>
      <c r="S264" s="247"/>
      <c r="T264" s="248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49" t="s">
        <v>125</v>
      </c>
      <c r="AU264" s="249" t="s">
        <v>79</v>
      </c>
      <c r="AV264" s="15" t="s">
        <v>77</v>
      </c>
      <c r="AW264" s="15" t="s">
        <v>33</v>
      </c>
      <c r="AX264" s="15" t="s">
        <v>72</v>
      </c>
      <c r="AY264" s="249" t="s">
        <v>117</v>
      </c>
    </row>
    <row r="265" s="15" customFormat="1">
      <c r="A265" s="15"/>
      <c r="B265" s="240"/>
      <c r="C265" s="241"/>
      <c r="D265" s="214" t="s">
        <v>125</v>
      </c>
      <c r="E265" s="242" t="s">
        <v>19</v>
      </c>
      <c r="F265" s="243" t="s">
        <v>214</v>
      </c>
      <c r="G265" s="241"/>
      <c r="H265" s="242" t="s">
        <v>19</v>
      </c>
      <c r="I265" s="244"/>
      <c r="J265" s="241"/>
      <c r="K265" s="241"/>
      <c r="L265" s="245"/>
      <c r="M265" s="246"/>
      <c r="N265" s="247"/>
      <c r="O265" s="247"/>
      <c r="P265" s="247"/>
      <c r="Q265" s="247"/>
      <c r="R265" s="247"/>
      <c r="S265" s="247"/>
      <c r="T265" s="248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49" t="s">
        <v>125</v>
      </c>
      <c r="AU265" s="249" t="s">
        <v>79</v>
      </c>
      <c r="AV265" s="15" t="s">
        <v>77</v>
      </c>
      <c r="AW265" s="15" t="s">
        <v>33</v>
      </c>
      <c r="AX265" s="15" t="s">
        <v>72</v>
      </c>
      <c r="AY265" s="249" t="s">
        <v>117</v>
      </c>
    </row>
    <row r="266" s="13" customFormat="1">
      <c r="A266" s="13"/>
      <c r="B266" s="212"/>
      <c r="C266" s="213"/>
      <c r="D266" s="214" t="s">
        <v>125</v>
      </c>
      <c r="E266" s="215" t="s">
        <v>19</v>
      </c>
      <c r="F266" s="216" t="s">
        <v>215</v>
      </c>
      <c r="G266" s="213"/>
      <c r="H266" s="217">
        <v>128.07900000000001</v>
      </c>
      <c r="I266" s="218"/>
      <c r="J266" s="213"/>
      <c r="K266" s="213"/>
      <c r="L266" s="219"/>
      <c r="M266" s="220"/>
      <c r="N266" s="221"/>
      <c r="O266" s="221"/>
      <c r="P266" s="221"/>
      <c r="Q266" s="221"/>
      <c r="R266" s="221"/>
      <c r="S266" s="221"/>
      <c r="T266" s="22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23" t="s">
        <v>125</v>
      </c>
      <c r="AU266" s="223" t="s">
        <v>79</v>
      </c>
      <c r="AV266" s="13" t="s">
        <v>79</v>
      </c>
      <c r="AW266" s="13" t="s">
        <v>33</v>
      </c>
      <c r="AX266" s="13" t="s">
        <v>72</v>
      </c>
      <c r="AY266" s="223" t="s">
        <v>117</v>
      </c>
    </row>
    <row r="267" s="15" customFormat="1">
      <c r="A267" s="15"/>
      <c r="B267" s="240"/>
      <c r="C267" s="241"/>
      <c r="D267" s="214" t="s">
        <v>125</v>
      </c>
      <c r="E267" s="242" t="s">
        <v>19</v>
      </c>
      <c r="F267" s="243" t="s">
        <v>216</v>
      </c>
      <c r="G267" s="241"/>
      <c r="H267" s="242" t="s">
        <v>19</v>
      </c>
      <c r="I267" s="244"/>
      <c r="J267" s="241"/>
      <c r="K267" s="241"/>
      <c r="L267" s="245"/>
      <c r="M267" s="246"/>
      <c r="N267" s="247"/>
      <c r="O267" s="247"/>
      <c r="P267" s="247"/>
      <c r="Q267" s="247"/>
      <c r="R267" s="247"/>
      <c r="S267" s="247"/>
      <c r="T267" s="248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49" t="s">
        <v>125</v>
      </c>
      <c r="AU267" s="249" t="s">
        <v>79</v>
      </c>
      <c r="AV267" s="15" t="s">
        <v>77</v>
      </c>
      <c r="AW267" s="15" t="s">
        <v>33</v>
      </c>
      <c r="AX267" s="15" t="s">
        <v>72</v>
      </c>
      <c r="AY267" s="249" t="s">
        <v>117</v>
      </c>
    </row>
    <row r="268" s="13" customFormat="1">
      <c r="A268" s="13"/>
      <c r="B268" s="212"/>
      <c r="C268" s="213"/>
      <c r="D268" s="214" t="s">
        <v>125</v>
      </c>
      <c r="E268" s="215" t="s">
        <v>19</v>
      </c>
      <c r="F268" s="216" t="s">
        <v>217</v>
      </c>
      <c r="G268" s="213"/>
      <c r="H268" s="217">
        <v>-10.08</v>
      </c>
      <c r="I268" s="218"/>
      <c r="J268" s="213"/>
      <c r="K268" s="213"/>
      <c r="L268" s="219"/>
      <c r="M268" s="220"/>
      <c r="N268" s="221"/>
      <c r="O268" s="221"/>
      <c r="P268" s="221"/>
      <c r="Q268" s="221"/>
      <c r="R268" s="221"/>
      <c r="S268" s="221"/>
      <c r="T268" s="22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23" t="s">
        <v>125</v>
      </c>
      <c r="AU268" s="223" t="s">
        <v>79</v>
      </c>
      <c r="AV268" s="13" t="s">
        <v>79</v>
      </c>
      <c r="AW268" s="13" t="s">
        <v>33</v>
      </c>
      <c r="AX268" s="13" t="s">
        <v>72</v>
      </c>
      <c r="AY268" s="223" t="s">
        <v>117</v>
      </c>
    </row>
    <row r="269" s="14" customFormat="1">
      <c r="A269" s="14"/>
      <c r="B269" s="224"/>
      <c r="C269" s="225"/>
      <c r="D269" s="214" t="s">
        <v>125</v>
      </c>
      <c r="E269" s="226" t="s">
        <v>19</v>
      </c>
      <c r="F269" s="227" t="s">
        <v>127</v>
      </c>
      <c r="G269" s="225"/>
      <c r="H269" s="228">
        <v>117.999</v>
      </c>
      <c r="I269" s="229"/>
      <c r="J269" s="225"/>
      <c r="K269" s="225"/>
      <c r="L269" s="230"/>
      <c r="M269" s="231"/>
      <c r="N269" s="232"/>
      <c r="O269" s="232"/>
      <c r="P269" s="232"/>
      <c r="Q269" s="232"/>
      <c r="R269" s="232"/>
      <c r="S269" s="232"/>
      <c r="T269" s="23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34" t="s">
        <v>125</v>
      </c>
      <c r="AU269" s="234" t="s">
        <v>79</v>
      </c>
      <c r="AV269" s="14" t="s">
        <v>128</v>
      </c>
      <c r="AW269" s="14" t="s">
        <v>33</v>
      </c>
      <c r="AX269" s="14" t="s">
        <v>77</v>
      </c>
      <c r="AY269" s="234" t="s">
        <v>117</v>
      </c>
    </row>
    <row r="270" s="12" customFormat="1" ht="22.8" customHeight="1">
      <c r="A270" s="12"/>
      <c r="B270" s="183"/>
      <c r="C270" s="184"/>
      <c r="D270" s="185" t="s">
        <v>71</v>
      </c>
      <c r="E270" s="197" t="s">
        <v>123</v>
      </c>
      <c r="F270" s="197" t="s">
        <v>344</v>
      </c>
      <c r="G270" s="184"/>
      <c r="H270" s="184"/>
      <c r="I270" s="187"/>
      <c r="J270" s="198">
        <f>BK270</f>
        <v>0</v>
      </c>
      <c r="K270" s="184"/>
      <c r="L270" s="189"/>
      <c r="M270" s="190"/>
      <c r="N270" s="191"/>
      <c r="O270" s="191"/>
      <c r="P270" s="192">
        <f>SUM(P271:P278)</f>
        <v>0</v>
      </c>
      <c r="Q270" s="191"/>
      <c r="R270" s="192">
        <f>SUM(R271:R278)</f>
        <v>133.59340800000001</v>
      </c>
      <c r="S270" s="191"/>
      <c r="T270" s="193">
        <f>SUM(T271:T278)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194" t="s">
        <v>77</v>
      </c>
      <c r="AT270" s="195" t="s">
        <v>71</v>
      </c>
      <c r="AU270" s="195" t="s">
        <v>77</v>
      </c>
      <c r="AY270" s="194" t="s">
        <v>117</v>
      </c>
      <c r="BK270" s="196">
        <f>SUM(BK271:BK278)</f>
        <v>0</v>
      </c>
    </row>
    <row r="271" s="2" customFormat="1" ht="24.15" customHeight="1">
      <c r="A271" s="40"/>
      <c r="B271" s="41"/>
      <c r="C271" s="199" t="s">
        <v>345</v>
      </c>
      <c r="D271" s="199" t="s">
        <v>119</v>
      </c>
      <c r="E271" s="200" t="s">
        <v>346</v>
      </c>
      <c r="F271" s="201" t="s">
        <v>347</v>
      </c>
      <c r="G271" s="202" t="s">
        <v>146</v>
      </c>
      <c r="H271" s="203">
        <v>62.600000000000001</v>
      </c>
      <c r="I271" s="204"/>
      <c r="J271" s="205">
        <f>ROUND(I271*H271,2)</f>
        <v>0</v>
      </c>
      <c r="K271" s="201" t="s">
        <v>132</v>
      </c>
      <c r="L271" s="46"/>
      <c r="M271" s="206" t="s">
        <v>19</v>
      </c>
      <c r="N271" s="207" t="s">
        <v>43</v>
      </c>
      <c r="O271" s="86"/>
      <c r="P271" s="208">
        <f>O271*H271</f>
        <v>0</v>
      </c>
      <c r="Q271" s="208">
        <v>2.13408</v>
      </c>
      <c r="R271" s="208">
        <f>Q271*H271</f>
        <v>133.59340800000001</v>
      </c>
      <c r="S271" s="208">
        <v>0</v>
      </c>
      <c r="T271" s="209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10" t="s">
        <v>123</v>
      </c>
      <c r="AT271" s="210" t="s">
        <v>119</v>
      </c>
      <c r="AU271" s="210" t="s">
        <v>79</v>
      </c>
      <c r="AY271" s="19" t="s">
        <v>117</v>
      </c>
      <c r="BE271" s="211">
        <f>IF(N271="základní",J271,0)</f>
        <v>0</v>
      </c>
      <c r="BF271" s="211">
        <f>IF(N271="snížená",J271,0)</f>
        <v>0</v>
      </c>
      <c r="BG271" s="211">
        <f>IF(N271="zákl. přenesená",J271,0)</f>
        <v>0</v>
      </c>
      <c r="BH271" s="211">
        <f>IF(N271="sníž. přenesená",J271,0)</f>
        <v>0</v>
      </c>
      <c r="BI271" s="211">
        <f>IF(N271="nulová",J271,0)</f>
        <v>0</v>
      </c>
      <c r="BJ271" s="19" t="s">
        <v>77</v>
      </c>
      <c r="BK271" s="211">
        <f>ROUND(I271*H271,2)</f>
        <v>0</v>
      </c>
      <c r="BL271" s="19" t="s">
        <v>123</v>
      </c>
      <c r="BM271" s="210" t="s">
        <v>348</v>
      </c>
    </row>
    <row r="272" s="2" customFormat="1">
      <c r="A272" s="40"/>
      <c r="B272" s="41"/>
      <c r="C272" s="42"/>
      <c r="D272" s="235" t="s">
        <v>134</v>
      </c>
      <c r="E272" s="42"/>
      <c r="F272" s="236" t="s">
        <v>349</v>
      </c>
      <c r="G272" s="42"/>
      <c r="H272" s="42"/>
      <c r="I272" s="237"/>
      <c r="J272" s="42"/>
      <c r="K272" s="42"/>
      <c r="L272" s="46"/>
      <c r="M272" s="238"/>
      <c r="N272" s="239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134</v>
      </c>
      <c r="AU272" s="19" t="s">
        <v>79</v>
      </c>
    </row>
    <row r="273" s="13" customFormat="1">
      <c r="A273" s="13"/>
      <c r="B273" s="212"/>
      <c r="C273" s="213"/>
      <c r="D273" s="214" t="s">
        <v>125</v>
      </c>
      <c r="E273" s="215" t="s">
        <v>19</v>
      </c>
      <c r="F273" s="216" t="s">
        <v>350</v>
      </c>
      <c r="G273" s="213"/>
      <c r="H273" s="217">
        <v>62.600000000000001</v>
      </c>
      <c r="I273" s="218"/>
      <c r="J273" s="213"/>
      <c r="K273" s="213"/>
      <c r="L273" s="219"/>
      <c r="M273" s="220"/>
      <c r="N273" s="221"/>
      <c r="O273" s="221"/>
      <c r="P273" s="221"/>
      <c r="Q273" s="221"/>
      <c r="R273" s="221"/>
      <c r="S273" s="221"/>
      <c r="T273" s="22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23" t="s">
        <v>125</v>
      </c>
      <c r="AU273" s="223" t="s">
        <v>79</v>
      </c>
      <c r="AV273" s="13" t="s">
        <v>79</v>
      </c>
      <c r="AW273" s="13" t="s">
        <v>33</v>
      </c>
      <c r="AX273" s="13" t="s">
        <v>72</v>
      </c>
      <c r="AY273" s="223" t="s">
        <v>117</v>
      </c>
    </row>
    <row r="274" s="14" customFormat="1">
      <c r="A274" s="14"/>
      <c r="B274" s="224"/>
      <c r="C274" s="225"/>
      <c r="D274" s="214" t="s">
        <v>125</v>
      </c>
      <c r="E274" s="226" t="s">
        <v>19</v>
      </c>
      <c r="F274" s="227" t="s">
        <v>127</v>
      </c>
      <c r="G274" s="225"/>
      <c r="H274" s="228">
        <v>62.600000000000001</v>
      </c>
      <c r="I274" s="229"/>
      <c r="J274" s="225"/>
      <c r="K274" s="225"/>
      <c r="L274" s="230"/>
      <c r="M274" s="231"/>
      <c r="N274" s="232"/>
      <c r="O274" s="232"/>
      <c r="P274" s="232"/>
      <c r="Q274" s="232"/>
      <c r="R274" s="232"/>
      <c r="S274" s="232"/>
      <c r="T274" s="23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34" t="s">
        <v>125</v>
      </c>
      <c r="AU274" s="234" t="s">
        <v>79</v>
      </c>
      <c r="AV274" s="14" t="s">
        <v>128</v>
      </c>
      <c r="AW274" s="14" t="s">
        <v>33</v>
      </c>
      <c r="AX274" s="14" t="s">
        <v>77</v>
      </c>
      <c r="AY274" s="234" t="s">
        <v>117</v>
      </c>
    </row>
    <row r="275" s="2" customFormat="1" ht="24.15" customHeight="1">
      <c r="A275" s="40"/>
      <c r="B275" s="41"/>
      <c r="C275" s="199" t="s">
        <v>351</v>
      </c>
      <c r="D275" s="199" t="s">
        <v>119</v>
      </c>
      <c r="E275" s="200" t="s">
        <v>352</v>
      </c>
      <c r="F275" s="201" t="s">
        <v>353</v>
      </c>
      <c r="G275" s="202" t="s">
        <v>263</v>
      </c>
      <c r="H275" s="203">
        <v>117.5</v>
      </c>
      <c r="I275" s="204"/>
      <c r="J275" s="205">
        <f>ROUND(I275*H275,2)</f>
        <v>0</v>
      </c>
      <c r="K275" s="201" t="s">
        <v>132</v>
      </c>
      <c r="L275" s="46"/>
      <c r="M275" s="206" t="s">
        <v>19</v>
      </c>
      <c r="N275" s="207" t="s">
        <v>43</v>
      </c>
      <c r="O275" s="86"/>
      <c r="P275" s="208">
        <f>O275*H275</f>
        <v>0</v>
      </c>
      <c r="Q275" s="208">
        <v>0</v>
      </c>
      <c r="R275" s="208">
        <f>Q275*H275</f>
        <v>0</v>
      </c>
      <c r="S275" s="208">
        <v>0</v>
      </c>
      <c r="T275" s="209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0" t="s">
        <v>123</v>
      </c>
      <c r="AT275" s="210" t="s">
        <v>119</v>
      </c>
      <c r="AU275" s="210" t="s">
        <v>79</v>
      </c>
      <c r="AY275" s="19" t="s">
        <v>117</v>
      </c>
      <c r="BE275" s="211">
        <f>IF(N275="základní",J275,0)</f>
        <v>0</v>
      </c>
      <c r="BF275" s="211">
        <f>IF(N275="snížená",J275,0)</f>
        <v>0</v>
      </c>
      <c r="BG275" s="211">
        <f>IF(N275="zákl. přenesená",J275,0)</f>
        <v>0</v>
      </c>
      <c r="BH275" s="211">
        <f>IF(N275="sníž. přenesená",J275,0)</f>
        <v>0</v>
      </c>
      <c r="BI275" s="211">
        <f>IF(N275="nulová",J275,0)</f>
        <v>0</v>
      </c>
      <c r="BJ275" s="19" t="s">
        <v>77</v>
      </c>
      <c r="BK275" s="211">
        <f>ROUND(I275*H275,2)</f>
        <v>0</v>
      </c>
      <c r="BL275" s="19" t="s">
        <v>123</v>
      </c>
      <c r="BM275" s="210" t="s">
        <v>354</v>
      </c>
    </row>
    <row r="276" s="2" customFormat="1">
      <c r="A276" s="40"/>
      <c r="B276" s="41"/>
      <c r="C276" s="42"/>
      <c r="D276" s="235" t="s">
        <v>134</v>
      </c>
      <c r="E276" s="42"/>
      <c r="F276" s="236" t="s">
        <v>355</v>
      </c>
      <c r="G276" s="42"/>
      <c r="H276" s="42"/>
      <c r="I276" s="237"/>
      <c r="J276" s="42"/>
      <c r="K276" s="42"/>
      <c r="L276" s="46"/>
      <c r="M276" s="238"/>
      <c r="N276" s="239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134</v>
      </c>
      <c r="AU276" s="19" t="s">
        <v>79</v>
      </c>
    </row>
    <row r="277" s="13" customFormat="1">
      <c r="A277" s="13"/>
      <c r="B277" s="212"/>
      <c r="C277" s="213"/>
      <c r="D277" s="214" t="s">
        <v>125</v>
      </c>
      <c r="E277" s="215" t="s">
        <v>19</v>
      </c>
      <c r="F277" s="216" t="s">
        <v>356</v>
      </c>
      <c r="G277" s="213"/>
      <c r="H277" s="217">
        <v>117.5</v>
      </c>
      <c r="I277" s="218"/>
      <c r="J277" s="213"/>
      <c r="K277" s="213"/>
      <c r="L277" s="219"/>
      <c r="M277" s="220"/>
      <c r="N277" s="221"/>
      <c r="O277" s="221"/>
      <c r="P277" s="221"/>
      <c r="Q277" s="221"/>
      <c r="R277" s="221"/>
      <c r="S277" s="221"/>
      <c r="T277" s="22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23" t="s">
        <v>125</v>
      </c>
      <c r="AU277" s="223" t="s">
        <v>79</v>
      </c>
      <c r="AV277" s="13" t="s">
        <v>79</v>
      </c>
      <c r="AW277" s="13" t="s">
        <v>33</v>
      </c>
      <c r="AX277" s="13" t="s">
        <v>72</v>
      </c>
      <c r="AY277" s="223" t="s">
        <v>117</v>
      </c>
    </row>
    <row r="278" s="14" customFormat="1">
      <c r="A278" s="14"/>
      <c r="B278" s="224"/>
      <c r="C278" s="225"/>
      <c r="D278" s="214" t="s">
        <v>125</v>
      </c>
      <c r="E278" s="226" t="s">
        <v>19</v>
      </c>
      <c r="F278" s="227" t="s">
        <v>127</v>
      </c>
      <c r="G278" s="225"/>
      <c r="H278" s="228">
        <v>117.5</v>
      </c>
      <c r="I278" s="229"/>
      <c r="J278" s="225"/>
      <c r="K278" s="225"/>
      <c r="L278" s="230"/>
      <c r="M278" s="231"/>
      <c r="N278" s="232"/>
      <c r="O278" s="232"/>
      <c r="P278" s="232"/>
      <c r="Q278" s="232"/>
      <c r="R278" s="232"/>
      <c r="S278" s="232"/>
      <c r="T278" s="23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34" t="s">
        <v>125</v>
      </c>
      <c r="AU278" s="234" t="s">
        <v>79</v>
      </c>
      <c r="AV278" s="14" t="s">
        <v>128</v>
      </c>
      <c r="AW278" s="14" t="s">
        <v>33</v>
      </c>
      <c r="AX278" s="14" t="s">
        <v>77</v>
      </c>
      <c r="AY278" s="234" t="s">
        <v>117</v>
      </c>
    </row>
    <row r="279" s="12" customFormat="1" ht="22.8" customHeight="1">
      <c r="A279" s="12"/>
      <c r="B279" s="183"/>
      <c r="C279" s="184"/>
      <c r="D279" s="185" t="s">
        <v>71</v>
      </c>
      <c r="E279" s="197" t="s">
        <v>156</v>
      </c>
      <c r="F279" s="197" t="s">
        <v>357</v>
      </c>
      <c r="G279" s="184"/>
      <c r="H279" s="184"/>
      <c r="I279" s="187"/>
      <c r="J279" s="198">
        <f>BK279</f>
        <v>0</v>
      </c>
      <c r="K279" s="184"/>
      <c r="L279" s="189"/>
      <c r="M279" s="190"/>
      <c r="N279" s="191"/>
      <c r="O279" s="191"/>
      <c r="P279" s="192">
        <f>P280+P299</f>
        <v>0</v>
      </c>
      <c r="Q279" s="191"/>
      <c r="R279" s="192">
        <f>R280+R299</f>
        <v>7.8841015699999986</v>
      </c>
      <c r="S279" s="191"/>
      <c r="T279" s="193">
        <f>T280+T299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94" t="s">
        <v>77</v>
      </c>
      <c r="AT279" s="195" t="s">
        <v>71</v>
      </c>
      <c r="AU279" s="195" t="s">
        <v>77</v>
      </c>
      <c r="AY279" s="194" t="s">
        <v>117</v>
      </c>
      <c r="BK279" s="196">
        <f>BK280+BK299</f>
        <v>0</v>
      </c>
    </row>
    <row r="280" s="12" customFormat="1" ht="20.88" customHeight="1">
      <c r="A280" s="12"/>
      <c r="B280" s="183"/>
      <c r="C280" s="184"/>
      <c r="D280" s="185" t="s">
        <v>71</v>
      </c>
      <c r="E280" s="197" t="s">
        <v>358</v>
      </c>
      <c r="F280" s="197" t="s">
        <v>359</v>
      </c>
      <c r="G280" s="184"/>
      <c r="H280" s="184"/>
      <c r="I280" s="187"/>
      <c r="J280" s="198">
        <f>BK280</f>
        <v>0</v>
      </c>
      <c r="K280" s="184"/>
      <c r="L280" s="189"/>
      <c r="M280" s="190"/>
      <c r="N280" s="191"/>
      <c r="O280" s="191"/>
      <c r="P280" s="192">
        <f>SUM(P281:P298)</f>
        <v>0</v>
      </c>
      <c r="Q280" s="191"/>
      <c r="R280" s="192">
        <f>SUM(R281:R298)</f>
        <v>0.023817249999999998</v>
      </c>
      <c r="S280" s="191"/>
      <c r="T280" s="193">
        <f>SUM(T281:T298)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194" t="s">
        <v>77</v>
      </c>
      <c r="AT280" s="195" t="s">
        <v>71</v>
      </c>
      <c r="AU280" s="195" t="s">
        <v>79</v>
      </c>
      <c r="AY280" s="194" t="s">
        <v>117</v>
      </c>
      <c r="BK280" s="196">
        <f>SUM(BK281:BK298)</f>
        <v>0</v>
      </c>
    </row>
    <row r="281" s="2" customFormat="1" ht="24.15" customHeight="1">
      <c r="A281" s="40"/>
      <c r="B281" s="41"/>
      <c r="C281" s="199" t="s">
        <v>360</v>
      </c>
      <c r="D281" s="199" t="s">
        <v>119</v>
      </c>
      <c r="E281" s="200" t="s">
        <v>361</v>
      </c>
      <c r="F281" s="201" t="s">
        <v>362</v>
      </c>
      <c r="G281" s="202" t="s">
        <v>263</v>
      </c>
      <c r="H281" s="203">
        <v>219.41399999999999</v>
      </c>
      <c r="I281" s="204"/>
      <c r="J281" s="205">
        <f>ROUND(I281*H281,2)</f>
        <v>0</v>
      </c>
      <c r="K281" s="201" t="s">
        <v>132</v>
      </c>
      <c r="L281" s="46"/>
      <c r="M281" s="206" t="s">
        <v>19</v>
      </c>
      <c r="N281" s="207" t="s">
        <v>43</v>
      </c>
      <c r="O281" s="86"/>
      <c r="P281" s="208">
        <f>O281*H281</f>
        <v>0</v>
      </c>
      <c r="Q281" s="208">
        <v>0</v>
      </c>
      <c r="R281" s="208">
        <f>Q281*H281</f>
        <v>0</v>
      </c>
      <c r="S281" s="208">
        <v>0</v>
      </c>
      <c r="T281" s="209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0" t="s">
        <v>123</v>
      </c>
      <c r="AT281" s="210" t="s">
        <v>119</v>
      </c>
      <c r="AU281" s="210" t="s">
        <v>128</v>
      </c>
      <c r="AY281" s="19" t="s">
        <v>117</v>
      </c>
      <c r="BE281" s="211">
        <f>IF(N281="základní",J281,0)</f>
        <v>0</v>
      </c>
      <c r="BF281" s="211">
        <f>IF(N281="snížená",J281,0)</f>
        <v>0</v>
      </c>
      <c r="BG281" s="211">
        <f>IF(N281="zákl. přenesená",J281,0)</f>
        <v>0</v>
      </c>
      <c r="BH281" s="211">
        <f>IF(N281="sníž. přenesená",J281,0)</f>
        <v>0</v>
      </c>
      <c r="BI281" s="211">
        <f>IF(N281="nulová",J281,0)</f>
        <v>0</v>
      </c>
      <c r="BJ281" s="19" t="s">
        <v>77</v>
      </c>
      <c r="BK281" s="211">
        <f>ROUND(I281*H281,2)</f>
        <v>0</v>
      </c>
      <c r="BL281" s="19" t="s">
        <v>123</v>
      </c>
      <c r="BM281" s="210" t="s">
        <v>363</v>
      </c>
    </row>
    <row r="282" s="2" customFormat="1">
      <c r="A282" s="40"/>
      <c r="B282" s="41"/>
      <c r="C282" s="42"/>
      <c r="D282" s="235" t="s">
        <v>134</v>
      </c>
      <c r="E282" s="42"/>
      <c r="F282" s="236" t="s">
        <v>364</v>
      </c>
      <c r="G282" s="42"/>
      <c r="H282" s="42"/>
      <c r="I282" s="237"/>
      <c r="J282" s="42"/>
      <c r="K282" s="42"/>
      <c r="L282" s="46"/>
      <c r="M282" s="238"/>
      <c r="N282" s="239"/>
      <c r="O282" s="86"/>
      <c r="P282" s="86"/>
      <c r="Q282" s="86"/>
      <c r="R282" s="86"/>
      <c r="S282" s="86"/>
      <c r="T282" s="87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134</v>
      </c>
      <c r="AU282" s="19" t="s">
        <v>128</v>
      </c>
    </row>
    <row r="283" s="15" customFormat="1">
      <c r="A283" s="15"/>
      <c r="B283" s="240"/>
      <c r="C283" s="241"/>
      <c r="D283" s="214" t="s">
        <v>125</v>
      </c>
      <c r="E283" s="242" t="s">
        <v>19</v>
      </c>
      <c r="F283" s="243" t="s">
        <v>365</v>
      </c>
      <c r="G283" s="241"/>
      <c r="H283" s="242" t="s">
        <v>19</v>
      </c>
      <c r="I283" s="244"/>
      <c r="J283" s="241"/>
      <c r="K283" s="241"/>
      <c r="L283" s="245"/>
      <c r="M283" s="246"/>
      <c r="N283" s="247"/>
      <c r="O283" s="247"/>
      <c r="P283" s="247"/>
      <c r="Q283" s="247"/>
      <c r="R283" s="247"/>
      <c r="S283" s="247"/>
      <c r="T283" s="248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49" t="s">
        <v>125</v>
      </c>
      <c r="AU283" s="249" t="s">
        <v>128</v>
      </c>
      <c r="AV283" s="15" t="s">
        <v>77</v>
      </c>
      <c r="AW283" s="15" t="s">
        <v>33</v>
      </c>
      <c r="AX283" s="15" t="s">
        <v>72</v>
      </c>
      <c r="AY283" s="249" t="s">
        <v>117</v>
      </c>
    </row>
    <row r="284" s="15" customFormat="1">
      <c r="A284" s="15"/>
      <c r="B284" s="240"/>
      <c r="C284" s="241"/>
      <c r="D284" s="214" t="s">
        <v>125</v>
      </c>
      <c r="E284" s="242" t="s">
        <v>19</v>
      </c>
      <c r="F284" s="243" t="s">
        <v>268</v>
      </c>
      <c r="G284" s="241"/>
      <c r="H284" s="242" t="s">
        <v>19</v>
      </c>
      <c r="I284" s="244"/>
      <c r="J284" s="241"/>
      <c r="K284" s="241"/>
      <c r="L284" s="245"/>
      <c r="M284" s="246"/>
      <c r="N284" s="247"/>
      <c r="O284" s="247"/>
      <c r="P284" s="247"/>
      <c r="Q284" s="247"/>
      <c r="R284" s="247"/>
      <c r="S284" s="247"/>
      <c r="T284" s="248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49" t="s">
        <v>125</v>
      </c>
      <c r="AU284" s="249" t="s">
        <v>128</v>
      </c>
      <c r="AV284" s="15" t="s">
        <v>77</v>
      </c>
      <c r="AW284" s="15" t="s">
        <v>33</v>
      </c>
      <c r="AX284" s="15" t="s">
        <v>72</v>
      </c>
      <c r="AY284" s="249" t="s">
        <v>117</v>
      </c>
    </row>
    <row r="285" s="13" customFormat="1">
      <c r="A285" s="13"/>
      <c r="B285" s="212"/>
      <c r="C285" s="213"/>
      <c r="D285" s="214" t="s">
        <v>125</v>
      </c>
      <c r="E285" s="215" t="s">
        <v>19</v>
      </c>
      <c r="F285" s="216" t="s">
        <v>328</v>
      </c>
      <c r="G285" s="213"/>
      <c r="H285" s="217">
        <v>54.825000000000003</v>
      </c>
      <c r="I285" s="218"/>
      <c r="J285" s="213"/>
      <c r="K285" s="213"/>
      <c r="L285" s="219"/>
      <c r="M285" s="220"/>
      <c r="N285" s="221"/>
      <c r="O285" s="221"/>
      <c r="P285" s="221"/>
      <c r="Q285" s="221"/>
      <c r="R285" s="221"/>
      <c r="S285" s="221"/>
      <c r="T285" s="22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23" t="s">
        <v>125</v>
      </c>
      <c r="AU285" s="223" t="s">
        <v>128</v>
      </c>
      <c r="AV285" s="13" t="s">
        <v>79</v>
      </c>
      <c r="AW285" s="13" t="s">
        <v>33</v>
      </c>
      <c r="AX285" s="13" t="s">
        <v>72</v>
      </c>
      <c r="AY285" s="223" t="s">
        <v>117</v>
      </c>
    </row>
    <row r="286" s="13" customFormat="1">
      <c r="A286" s="13"/>
      <c r="B286" s="212"/>
      <c r="C286" s="213"/>
      <c r="D286" s="214" t="s">
        <v>125</v>
      </c>
      <c r="E286" s="215" t="s">
        <v>19</v>
      </c>
      <c r="F286" s="216" t="s">
        <v>329</v>
      </c>
      <c r="G286" s="213"/>
      <c r="H286" s="217">
        <v>54.314999999999998</v>
      </c>
      <c r="I286" s="218"/>
      <c r="J286" s="213"/>
      <c r="K286" s="213"/>
      <c r="L286" s="219"/>
      <c r="M286" s="220"/>
      <c r="N286" s="221"/>
      <c r="O286" s="221"/>
      <c r="P286" s="221"/>
      <c r="Q286" s="221"/>
      <c r="R286" s="221"/>
      <c r="S286" s="221"/>
      <c r="T286" s="22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23" t="s">
        <v>125</v>
      </c>
      <c r="AU286" s="223" t="s">
        <v>128</v>
      </c>
      <c r="AV286" s="13" t="s">
        <v>79</v>
      </c>
      <c r="AW286" s="13" t="s">
        <v>33</v>
      </c>
      <c r="AX286" s="13" t="s">
        <v>72</v>
      </c>
      <c r="AY286" s="223" t="s">
        <v>117</v>
      </c>
    </row>
    <row r="287" s="13" customFormat="1">
      <c r="A287" s="13"/>
      <c r="B287" s="212"/>
      <c r="C287" s="213"/>
      <c r="D287" s="214" t="s">
        <v>125</v>
      </c>
      <c r="E287" s="215" t="s">
        <v>19</v>
      </c>
      <c r="F287" s="216" t="s">
        <v>330</v>
      </c>
      <c r="G287" s="213"/>
      <c r="H287" s="217">
        <v>38.520000000000003</v>
      </c>
      <c r="I287" s="218"/>
      <c r="J287" s="213"/>
      <c r="K287" s="213"/>
      <c r="L287" s="219"/>
      <c r="M287" s="220"/>
      <c r="N287" s="221"/>
      <c r="O287" s="221"/>
      <c r="P287" s="221"/>
      <c r="Q287" s="221"/>
      <c r="R287" s="221"/>
      <c r="S287" s="221"/>
      <c r="T287" s="22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23" t="s">
        <v>125</v>
      </c>
      <c r="AU287" s="223" t="s">
        <v>128</v>
      </c>
      <c r="AV287" s="13" t="s">
        <v>79</v>
      </c>
      <c r="AW287" s="13" t="s">
        <v>33</v>
      </c>
      <c r="AX287" s="13" t="s">
        <v>72</v>
      </c>
      <c r="AY287" s="223" t="s">
        <v>117</v>
      </c>
    </row>
    <row r="288" s="13" customFormat="1">
      <c r="A288" s="13"/>
      <c r="B288" s="212"/>
      <c r="C288" s="213"/>
      <c r="D288" s="214" t="s">
        <v>125</v>
      </c>
      <c r="E288" s="215" t="s">
        <v>19</v>
      </c>
      <c r="F288" s="216" t="s">
        <v>331</v>
      </c>
      <c r="G288" s="213"/>
      <c r="H288" s="217">
        <v>3.4820000000000002</v>
      </c>
      <c r="I288" s="218"/>
      <c r="J288" s="213"/>
      <c r="K288" s="213"/>
      <c r="L288" s="219"/>
      <c r="M288" s="220"/>
      <c r="N288" s="221"/>
      <c r="O288" s="221"/>
      <c r="P288" s="221"/>
      <c r="Q288" s="221"/>
      <c r="R288" s="221"/>
      <c r="S288" s="221"/>
      <c r="T288" s="22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23" t="s">
        <v>125</v>
      </c>
      <c r="AU288" s="223" t="s">
        <v>128</v>
      </c>
      <c r="AV288" s="13" t="s">
        <v>79</v>
      </c>
      <c r="AW288" s="13" t="s">
        <v>33</v>
      </c>
      <c r="AX288" s="13" t="s">
        <v>72</v>
      </c>
      <c r="AY288" s="223" t="s">
        <v>117</v>
      </c>
    </row>
    <row r="289" s="14" customFormat="1">
      <c r="A289" s="14"/>
      <c r="B289" s="224"/>
      <c r="C289" s="225"/>
      <c r="D289" s="214" t="s">
        <v>125</v>
      </c>
      <c r="E289" s="226" t="s">
        <v>19</v>
      </c>
      <c r="F289" s="227" t="s">
        <v>127</v>
      </c>
      <c r="G289" s="225"/>
      <c r="H289" s="228">
        <v>151.142</v>
      </c>
      <c r="I289" s="229"/>
      <c r="J289" s="225"/>
      <c r="K289" s="225"/>
      <c r="L289" s="230"/>
      <c r="M289" s="231"/>
      <c r="N289" s="232"/>
      <c r="O289" s="232"/>
      <c r="P289" s="232"/>
      <c r="Q289" s="232"/>
      <c r="R289" s="232"/>
      <c r="S289" s="232"/>
      <c r="T289" s="23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34" t="s">
        <v>125</v>
      </c>
      <c r="AU289" s="234" t="s">
        <v>128</v>
      </c>
      <c r="AV289" s="14" t="s">
        <v>128</v>
      </c>
      <c r="AW289" s="14" t="s">
        <v>33</v>
      </c>
      <c r="AX289" s="14" t="s">
        <v>72</v>
      </c>
      <c r="AY289" s="234" t="s">
        <v>117</v>
      </c>
    </row>
    <row r="290" s="15" customFormat="1">
      <c r="A290" s="15"/>
      <c r="B290" s="240"/>
      <c r="C290" s="241"/>
      <c r="D290" s="214" t="s">
        <v>125</v>
      </c>
      <c r="E290" s="242" t="s">
        <v>19</v>
      </c>
      <c r="F290" s="243" t="s">
        <v>303</v>
      </c>
      <c r="G290" s="241"/>
      <c r="H290" s="242" t="s">
        <v>19</v>
      </c>
      <c r="I290" s="244"/>
      <c r="J290" s="241"/>
      <c r="K290" s="241"/>
      <c r="L290" s="245"/>
      <c r="M290" s="246"/>
      <c r="N290" s="247"/>
      <c r="O290" s="247"/>
      <c r="P290" s="247"/>
      <c r="Q290" s="247"/>
      <c r="R290" s="247"/>
      <c r="S290" s="247"/>
      <c r="T290" s="248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49" t="s">
        <v>125</v>
      </c>
      <c r="AU290" s="249" t="s">
        <v>128</v>
      </c>
      <c r="AV290" s="15" t="s">
        <v>77</v>
      </c>
      <c r="AW290" s="15" t="s">
        <v>33</v>
      </c>
      <c r="AX290" s="15" t="s">
        <v>72</v>
      </c>
      <c r="AY290" s="249" t="s">
        <v>117</v>
      </c>
    </row>
    <row r="291" s="13" customFormat="1">
      <c r="A291" s="13"/>
      <c r="B291" s="212"/>
      <c r="C291" s="213"/>
      <c r="D291" s="214" t="s">
        <v>125</v>
      </c>
      <c r="E291" s="215" t="s">
        <v>19</v>
      </c>
      <c r="F291" s="216" t="s">
        <v>310</v>
      </c>
      <c r="G291" s="213"/>
      <c r="H291" s="217">
        <v>68.272000000000006</v>
      </c>
      <c r="I291" s="218"/>
      <c r="J291" s="213"/>
      <c r="K291" s="213"/>
      <c r="L291" s="219"/>
      <c r="M291" s="220"/>
      <c r="N291" s="221"/>
      <c r="O291" s="221"/>
      <c r="P291" s="221"/>
      <c r="Q291" s="221"/>
      <c r="R291" s="221"/>
      <c r="S291" s="221"/>
      <c r="T291" s="222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23" t="s">
        <v>125</v>
      </c>
      <c r="AU291" s="223" t="s">
        <v>128</v>
      </c>
      <c r="AV291" s="13" t="s">
        <v>79</v>
      </c>
      <c r="AW291" s="13" t="s">
        <v>33</v>
      </c>
      <c r="AX291" s="13" t="s">
        <v>72</v>
      </c>
      <c r="AY291" s="223" t="s">
        <v>117</v>
      </c>
    </row>
    <row r="292" s="14" customFormat="1">
      <c r="A292" s="14"/>
      <c r="B292" s="224"/>
      <c r="C292" s="225"/>
      <c r="D292" s="214" t="s">
        <v>125</v>
      </c>
      <c r="E292" s="226" t="s">
        <v>19</v>
      </c>
      <c r="F292" s="227" t="s">
        <v>127</v>
      </c>
      <c r="G292" s="225"/>
      <c r="H292" s="228">
        <v>68.272000000000006</v>
      </c>
      <c r="I292" s="229"/>
      <c r="J292" s="225"/>
      <c r="K292" s="225"/>
      <c r="L292" s="230"/>
      <c r="M292" s="231"/>
      <c r="N292" s="232"/>
      <c r="O292" s="232"/>
      <c r="P292" s="232"/>
      <c r="Q292" s="232"/>
      <c r="R292" s="232"/>
      <c r="S292" s="232"/>
      <c r="T292" s="233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34" t="s">
        <v>125</v>
      </c>
      <c r="AU292" s="234" t="s">
        <v>128</v>
      </c>
      <c r="AV292" s="14" t="s">
        <v>128</v>
      </c>
      <c r="AW292" s="14" t="s">
        <v>33</v>
      </c>
      <c r="AX292" s="14" t="s">
        <v>72</v>
      </c>
      <c r="AY292" s="234" t="s">
        <v>117</v>
      </c>
    </row>
    <row r="293" s="16" customFormat="1">
      <c r="A293" s="16"/>
      <c r="B293" s="250"/>
      <c r="C293" s="251"/>
      <c r="D293" s="214" t="s">
        <v>125</v>
      </c>
      <c r="E293" s="252" t="s">
        <v>19</v>
      </c>
      <c r="F293" s="253" t="s">
        <v>259</v>
      </c>
      <c r="G293" s="251"/>
      <c r="H293" s="254">
        <v>219.41399999999999</v>
      </c>
      <c r="I293" s="255"/>
      <c r="J293" s="251"/>
      <c r="K293" s="251"/>
      <c r="L293" s="256"/>
      <c r="M293" s="257"/>
      <c r="N293" s="258"/>
      <c r="O293" s="258"/>
      <c r="P293" s="258"/>
      <c r="Q293" s="258"/>
      <c r="R293" s="258"/>
      <c r="S293" s="258"/>
      <c r="T293" s="259"/>
      <c r="U293" s="16"/>
      <c r="V293" s="16"/>
      <c r="W293" s="16"/>
      <c r="X293" s="16"/>
      <c r="Y293" s="16"/>
      <c r="Z293" s="16"/>
      <c r="AA293" s="16"/>
      <c r="AB293" s="16"/>
      <c r="AC293" s="16"/>
      <c r="AD293" s="16"/>
      <c r="AE293" s="16"/>
      <c r="AT293" s="260" t="s">
        <v>125</v>
      </c>
      <c r="AU293" s="260" t="s">
        <v>128</v>
      </c>
      <c r="AV293" s="16" t="s">
        <v>123</v>
      </c>
      <c r="AW293" s="16" t="s">
        <v>33</v>
      </c>
      <c r="AX293" s="16" t="s">
        <v>77</v>
      </c>
      <c r="AY293" s="260" t="s">
        <v>117</v>
      </c>
    </row>
    <row r="294" s="2" customFormat="1" ht="33" customHeight="1">
      <c r="A294" s="40"/>
      <c r="B294" s="41"/>
      <c r="C294" s="199" t="s">
        <v>366</v>
      </c>
      <c r="D294" s="199" t="s">
        <v>119</v>
      </c>
      <c r="E294" s="200" t="s">
        <v>367</v>
      </c>
      <c r="F294" s="201" t="s">
        <v>368</v>
      </c>
      <c r="G294" s="202" t="s">
        <v>122</v>
      </c>
      <c r="H294" s="203">
        <v>50.674999999999997</v>
      </c>
      <c r="I294" s="204"/>
      <c r="J294" s="205">
        <f>ROUND(I294*H294,2)</f>
        <v>0</v>
      </c>
      <c r="K294" s="201" t="s">
        <v>132</v>
      </c>
      <c r="L294" s="46"/>
      <c r="M294" s="206" t="s">
        <v>19</v>
      </c>
      <c r="N294" s="207" t="s">
        <v>43</v>
      </c>
      <c r="O294" s="86"/>
      <c r="P294" s="208">
        <f>O294*H294</f>
        <v>0</v>
      </c>
      <c r="Q294" s="208">
        <v>0.00046999999999999999</v>
      </c>
      <c r="R294" s="208">
        <f>Q294*H294</f>
        <v>0.023817249999999998</v>
      </c>
      <c r="S294" s="208">
        <v>0</v>
      </c>
      <c r="T294" s="209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0" t="s">
        <v>123</v>
      </c>
      <c r="AT294" s="210" t="s">
        <v>119</v>
      </c>
      <c r="AU294" s="210" t="s">
        <v>128</v>
      </c>
      <c r="AY294" s="19" t="s">
        <v>117</v>
      </c>
      <c r="BE294" s="211">
        <f>IF(N294="základní",J294,0)</f>
        <v>0</v>
      </c>
      <c r="BF294" s="211">
        <f>IF(N294="snížená",J294,0)</f>
        <v>0</v>
      </c>
      <c r="BG294" s="211">
        <f>IF(N294="zákl. přenesená",J294,0)</f>
        <v>0</v>
      </c>
      <c r="BH294" s="211">
        <f>IF(N294="sníž. přenesená",J294,0)</f>
        <v>0</v>
      </c>
      <c r="BI294" s="211">
        <f>IF(N294="nulová",J294,0)</f>
        <v>0</v>
      </c>
      <c r="BJ294" s="19" t="s">
        <v>77</v>
      </c>
      <c r="BK294" s="211">
        <f>ROUND(I294*H294,2)</f>
        <v>0</v>
      </c>
      <c r="BL294" s="19" t="s">
        <v>123</v>
      </c>
      <c r="BM294" s="210" t="s">
        <v>369</v>
      </c>
    </row>
    <row r="295" s="2" customFormat="1">
      <c r="A295" s="40"/>
      <c r="B295" s="41"/>
      <c r="C295" s="42"/>
      <c r="D295" s="235" t="s">
        <v>134</v>
      </c>
      <c r="E295" s="42"/>
      <c r="F295" s="236" t="s">
        <v>370</v>
      </c>
      <c r="G295" s="42"/>
      <c r="H295" s="42"/>
      <c r="I295" s="237"/>
      <c r="J295" s="42"/>
      <c r="K295" s="42"/>
      <c r="L295" s="46"/>
      <c r="M295" s="238"/>
      <c r="N295" s="239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134</v>
      </c>
      <c r="AU295" s="19" t="s">
        <v>128</v>
      </c>
    </row>
    <row r="296" s="15" customFormat="1">
      <c r="A296" s="15"/>
      <c r="B296" s="240"/>
      <c r="C296" s="241"/>
      <c r="D296" s="214" t="s">
        <v>125</v>
      </c>
      <c r="E296" s="242" t="s">
        <v>19</v>
      </c>
      <c r="F296" s="243" t="s">
        <v>371</v>
      </c>
      <c r="G296" s="241"/>
      <c r="H296" s="242" t="s">
        <v>19</v>
      </c>
      <c r="I296" s="244"/>
      <c r="J296" s="241"/>
      <c r="K296" s="241"/>
      <c r="L296" s="245"/>
      <c r="M296" s="246"/>
      <c r="N296" s="247"/>
      <c r="O296" s="247"/>
      <c r="P296" s="247"/>
      <c r="Q296" s="247"/>
      <c r="R296" s="247"/>
      <c r="S296" s="247"/>
      <c r="T296" s="24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49" t="s">
        <v>125</v>
      </c>
      <c r="AU296" s="249" t="s">
        <v>128</v>
      </c>
      <c r="AV296" s="15" t="s">
        <v>77</v>
      </c>
      <c r="AW296" s="15" t="s">
        <v>33</v>
      </c>
      <c r="AX296" s="15" t="s">
        <v>72</v>
      </c>
      <c r="AY296" s="249" t="s">
        <v>117</v>
      </c>
    </row>
    <row r="297" s="13" customFormat="1">
      <c r="A297" s="13"/>
      <c r="B297" s="212"/>
      <c r="C297" s="213"/>
      <c r="D297" s="214" t="s">
        <v>125</v>
      </c>
      <c r="E297" s="215" t="s">
        <v>19</v>
      </c>
      <c r="F297" s="216" t="s">
        <v>372</v>
      </c>
      <c r="G297" s="213"/>
      <c r="H297" s="217">
        <v>50.674999999999997</v>
      </c>
      <c r="I297" s="218"/>
      <c r="J297" s="213"/>
      <c r="K297" s="213"/>
      <c r="L297" s="219"/>
      <c r="M297" s="220"/>
      <c r="N297" s="221"/>
      <c r="O297" s="221"/>
      <c r="P297" s="221"/>
      <c r="Q297" s="221"/>
      <c r="R297" s="221"/>
      <c r="S297" s="221"/>
      <c r="T297" s="22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23" t="s">
        <v>125</v>
      </c>
      <c r="AU297" s="223" t="s">
        <v>128</v>
      </c>
      <c r="AV297" s="13" t="s">
        <v>79</v>
      </c>
      <c r="AW297" s="13" t="s">
        <v>33</v>
      </c>
      <c r="AX297" s="13" t="s">
        <v>72</v>
      </c>
      <c r="AY297" s="223" t="s">
        <v>117</v>
      </c>
    </row>
    <row r="298" s="14" customFormat="1">
      <c r="A298" s="14"/>
      <c r="B298" s="224"/>
      <c r="C298" s="225"/>
      <c r="D298" s="214" t="s">
        <v>125</v>
      </c>
      <c r="E298" s="226" t="s">
        <v>19</v>
      </c>
      <c r="F298" s="227" t="s">
        <v>127</v>
      </c>
      <c r="G298" s="225"/>
      <c r="H298" s="228">
        <v>50.674999999999997</v>
      </c>
      <c r="I298" s="229"/>
      <c r="J298" s="225"/>
      <c r="K298" s="225"/>
      <c r="L298" s="230"/>
      <c r="M298" s="231"/>
      <c r="N298" s="232"/>
      <c r="O298" s="232"/>
      <c r="P298" s="232"/>
      <c r="Q298" s="232"/>
      <c r="R298" s="232"/>
      <c r="S298" s="232"/>
      <c r="T298" s="23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34" t="s">
        <v>125</v>
      </c>
      <c r="AU298" s="234" t="s">
        <v>128</v>
      </c>
      <c r="AV298" s="14" t="s">
        <v>128</v>
      </c>
      <c r="AW298" s="14" t="s">
        <v>33</v>
      </c>
      <c r="AX298" s="14" t="s">
        <v>77</v>
      </c>
      <c r="AY298" s="234" t="s">
        <v>117</v>
      </c>
    </row>
    <row r="299" s="12" customFormat="1" ht="20.88" customHeight="1">
      <c r="A299" s="12"/>
      <c r="B299" s="183"/>
      <c r="C299" s="184"/>
      <c r="D299" s="185" t="s">
        <v>71</v>
      </c>
      <c r="E299" s="197" t="s">
        <v>373</v>
      </c>
      <c r="F299" s="197" t="s">
        <v>374</v>
      </c>
      <c r="G299" s="184"/>
      <c r="H299" s="184"/>
      <c r="I299" s="187"/>
      <c r="J299" s="198">
        <f>BK299</f>
        <v>0</v>
      </c>
      <c r="K299" s="184"/>
      <c r="L299" s="189"/>
      <c r="M299" s="190"/>
      <c r="N299" s="191"/>
      <c r="O299" s="191"/>
      <c r="P299" s="192">
        <f>SUM(P300:P304)</f>
        <v>0</v>
      </c>
      <c r="Q299" s="191"/>
      <c r="R299" s="192">
        <f>SUM(R300:R304)</f>
        <v>7.860284319999999</v>
      </c>
      <c r="S299" s="191"/>
      <c r="T299" s="193">
        <f>SUM(T300:T304)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94" t="s">
        <v>77</v>
      </c>
      <c r="AT299" s="195" t="s">
        <v>71</v>
      </c>
      <c r="AU299" s="195" t="s">
        <v>79</v>
      </c>
      <c r="AY299" s="194" t="s">
        <v>117</v>
      </c>
      <c r="BK299" s="196">
        <f>SUM(BK300:BK304)</f>
        <v>0</v>
      </c>
    </row>
    <row r="300" s="2" customFormat="1" ht="21.75" customHeight="1">
      <c r="A300" s="40"/>
      <c r="B300" s="41"/>
      <c r="C300" s="199" t="s">
        <v>375</v>
      </c>
      <c r="D300" s="199" t="s">
        <v>119</v>
      </c>
      <c r="E300" s="200" t="s">
        <v>376</v>
      </c>
      <c r="F300" s="201" t="s">
        <v>377</v>
      </c>
      <c r="G300" s="202" t="s">
        <v>146</v>
      </c>
      <c r="H300" s="203">
        <v>3.4159999999999999</v>
      </c>
      <c r="I300" s="204"/>
      <c r="J300" s="205">
        <f>ROUND(I300*H300,2)</f>
        <v>0</v>
      </c>
      <c r="K300" s="201" t="s">
        <v>132</v>
      </c>
      <c r="L300" s="46"/>
      <c r="M300" s="206" t="s">
        <v>19</v>
      </c>
      <c r="N300" s="207" t="s">
        <v>43</v>
      </c>
      <c r="O300" s="86"/>
      <c r="P300" s="208">
        <f>O300*H300</f>
        <v>0</v>
      </c>
      <c r="Q300" s="208">
        <v>2.3010199999999998</v>
      </c>
      <c r="R300" s="208">
        <f>Q300*H300</f>
        <v>7.860284319999999</v>
      </c>
      <c r="S300" s="208">
        <v>0</v>
      </c>
      <c r="T300" s="209">
        <f>S300*H300</f>
        <v>0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10" t="s">
        <v>123</v>
      </c>
      <c r="AT300" s="210" t="s">
        <v>119</v>
      </c>
      <c r="AU300" s="210" t="s">
        <v>128</v>
      </c>
      <c r="AY300" s="19" t="s">
        <v>117</v>
      </c>
      <c r="BE300" s="211">
        <f>IF(N300="základní",J300,0)</f>
        <v>0</v>
      </c>
      <c r="BF300" s="211">
        <f>IF(N300="snížená",J300,0)</f>
        <v>0</v>
      </c>
      <c r="BG300" s="211">
        <f>IF(N300="zákl. přenesená",J300,0)</f>
        <v>0</v>
      </c>
      <c r="BH300" s="211">
        <f>IF(N300="sníž. přenesená",J300,0)</f>
        <v>0</v>
      </c>
      <c r="BI300" s="211">
        <f>IF(N300="nulová",J300,0)</f>
        <v>0</v>
      </c>
      <c r="BJ300" s="19" t="s">
        <v>77</v>
      </c>
      <c r="BK300" s="211">
        <f>ROUND(I300*H300,2)</f>
        <v>0</v>
      </c>
      <c r="BL300" s="19" t="s">
        <v>123</v>
      </c>
      <c r="BM300" s="210" t="s">
        <v>378</v>
      </c>
    </row>
    <row r="301" s="2" customFormat="1">
      <c r="A301" s="40"/>
      <c r="B301" s="41"/>
      <c r="C301" s="42"/>
      <c r="D301" s="235" t="s">
        <v>134</v>
      </c>
      <c r="E301" s="42"/>
      <c r="F301" s="236" t="s">
        <v>379</v>
      </c>
      <c r="G301" s="42"/>
      <c r="H301" s="42"/>
      <c r="I301" s="237"/>
      <c r="J301" s="42"/>
      <c r="K301" s="42"/>
      <c r="L301" s="46"/>
      <c r="M301" s="238"/>
      <c r="N301" s="239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134</v>
      </c>
      <c r="AU301" s="19" t="s">
        <v>128</v>
      </c>
    </row>
    <row r="302" s="15" customFormat="1">
      <c r="A302" s="15"/>
      <c r="B302" s="240"/>
      <c r="C302" s="241"/>
      <c r="D302" s="214" t="s">
        <v>125</v>
      </c>
      <c r="E302" s="242" t="s">
        <v>19</v>
      </c>
      <c r="F302" s="243" t="s">
        <v>380</v>
      </c>
      <c r="G302" s="241"/>
      <c r="H302" s="242" t="s">
        <v>19</v>
      </c>
      <c r="I302" s="244"/>
      <c r="J302" s="241"/>
      <c r="K302" s="241"/>
      <c r="L302" s="245"/>
      <c r="M302" s="246"/>
      <c r="N302" s="247"/>
      <c r="O302" s="247"/>
      <c r="P302" s="247"/>
      <c r="Q302" s="247"/>
      <c r="R302" s="247"/>
      <c r="S302" s="247"/>
      <c r="T302" s="248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49" t="s">
        <v>125</v>
      </c>
      <c r="AU302" s="249" t="s">
        <v>128</v>
      </c>
      <c r="AV302" s="15" t="s">
        <v>77</v>
      </c>
      <c r="AW302" s="15" t="s">
        <v>33</v>
      </c>
      <c r="AX302" s="15" t="s">
        <v>72</v>
      </c>
      <c r="AY302" s="249" t="s">
        <v>117</v>
      </c>
    </row>
    <row r="303" s="13" customFormat="1">
      <c r="A303" s="13"/>
      <c r="B303" s="212"/>
      <c r="C303" s="213"/>
      <c r="D303" s="214" t="s">
        <v>125</v>
      </c>
      <c r="E303" s="215" t="s">
        <v>19</v>
      </c>
      <c r="F303" s="216" t="s">
        <v>381</v>
      </c>
      <c r="G303" s="213"/>
      <c r="H303" s="217">
        <v>3.4159999999999999</v>
      </c>
      <c r="I303" s="218"/>
      <c r="J303" s="213"/>
      <c r="K303" s="213"/>
      <c r="L303" s="219"/>
      <c r="M303" s="220"/>
      <c r="N303" s="221"/>
      <c r="O303" s="221"/>
      <c r="P303" s="221"/>
      <c r="Q303" s="221"/>
      <c r="R303" s="221"/>
      <c r="S303" s="221"/>
      <c r="T303" s="22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23" t="s">
        <v>125</v>
      </c>
      <c r="AU303" s="223" t="s">
        <v>128</v>
      </c>
      <c r="AV303" s="13" t="s">
        <v>79</v>
      </c>
      <c r="AW303" s="13" t="s">
        <v>33</v>
      </c>
      <c r="AX303" s="13" t="s">
        <v>72</v>
      </c>
      <c r="AY303" s="223" t="s">
        <v>117</v>
      </c>
    </row>
    <row r="304" s="14" customFormat="1">
      <c r="A304" s="14"/>
      <c r="B304" s="224"/>
      <c r="C304" s="225"/>
      <c r="D304" s="214" t="s">
        <v>125</v>
      </c>
      <c r="E304" s="226" t="s">
        <v>19</v>
      </c>
      <c r="F304" s="227" t="s">
        <v>127</v>
      </c>
      <c r="G304" s="225"/>
      <c r="H304" s="228">
        <v>3.4159999999999999</v>
      </c>
      <c r="I304" s="229"/>
      <c r="J304" s="225"/>
      <c r="K304" s="225"/>
      <c r="L304" s="230"/>
      <c r="M304" s="231"/>
      <c r="N304" s="232"/>
      <c r="O304" s="232"/>
      <c r="P304" s="232"/>
      <c r="Q304" s="232"/>
      <c r="R304" s="232"/>
      <c r="S304" s="232"/>
      <c r="T304" s="23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34" t="s">
        <v>125</v>
      </c>
      <c r="AU304" s="234" t="s">
        <v>128</v>
      </c>
      <c r="AV304" s="14" t="s">
        <v>128</v>
      </c>
      <c r="AW304" s="14" t="s">
        <v>33</v>
      </c>
      <c r="AX304" s="14" t="s">
        <v>77</v>
      </c>
      <c r="AY304" s="234" t="s">
        <v>117</v>
      </c>
    </row>
    <row r="305" s="12" customFormat="1" ht="22.8" customHeight="1">
      <c r="A305" s="12"/>
      <c r="B305" s="183"/>
      <c r="C305" s="184"/>
      <c r="D305" s="185" t="s">
        <v>71</v>
      </c>
      <c r="E305" s="197" t="s">
        <v>175</v>
      </c>
      <c r="F305" s="197" t="s">
        <v>382</v>
      </c>
      <c r="G305" s="184"/>
      <c r="H305" s="184"/>
      <c r="I305" s="187"/>
      <c r="J305" s="198">
        <f>BK305</f>
        <v>0</v>
      </c>
      <c r="K305" s="184"/>
      <c r="L305" s="189"/>
      <c r="M305" s="190"/>
      <c r="N305" s="191"/>
      <c r="O305" s="191"/>
      <c r="P305" s="192">
        <f>P306+P314</f>
        <v>0</v>
      </c>
      <c r="Q305" s="191"/>
      <c r="R305" s="192">
        <f>R306+R314</f>
        <v>0.015962940000000002</v>
      </c>
      <c r="S305" s="191"/>
      <c r="T305" s="193">
        <f>T306+T314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194" t="s">
        <v>77</v>
      </c>
      <c r="AT305" s="195" t="s">
        <v>71</v>
      </c>
      <c r="AU305" s="195" t="s">
        <v>77</v>
      </c>
      <c r="AY305" s="194" t="s">
        <v>117</v>
      </c>
      <c r="BK305" s="196">
        <f>BK306+BK314</f>
        <v>0</v>
      </c>
    </row>
    <row r="306" s="12" customFormat="1" ht="20.88" customHeight="1">
      <c r="A306" s="12"/>
      <c r="B306" s="183"/>
      <c r="C306" s="184"/>
      <c r="D306" s="185" t="s">
        <v>71</v>
      </c>
      <c r="E306" s="197" t="s">
        <v>383</v>
      </c>
      <c r="F306" s="197" t="s">
        <v>384</v>
      </c>
      <c r="G306" s="184"/>
      <c r="H306" s="184"/>
      <c r="I306" s="187"/>
      <c r="J306" s="198">
        <f>BK306</f>
        <v>0</v>
      </c>
      <c r="K306" s="184"/>
      <c r="L306" s="189"/>
      <c r="M306" s="190"/>
      <c r="N306" s="191"/>
      <c r="O306" s="191"/>
      <c r="P306" s="192">
        <f>SUM(P307:P313)</f>
        <v>0</v>
      </c>
      <c r="Q306" s="191"/>
      <c r="R306" s="192">
        <f>SUM(R307:R313)</f>
        <v>0.015962940000000002</v>
      </c>
      <c r="S306" s="191"/>
      <c r="T306" s="193">
        <f>SUM(T307:T313)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94" t="s">
        <v>77</v>
      </c>
      <c r="AT306" s="195" t="s">
        <v>71</v>
      </c>
      <c r="AU306" s="195" t="s">
        <v>79</v>
      </c>
      <c r="AY306" s="194" t="s">
        <v>117</v>
      </c>
      <c r="BK306" s="196">
        <f>SUM(BK307:BK313)</f>
        <v>0</v>
      </c>
    </row>
    <row r="307" s="2" customFormat="1" ht="16.5" customHeight="1">
      <c r="A307" s="40"/>
      <c r="B307" s="41"/>
      <c r="C307" s="199" t="s">
        <v>385</v>
      </c>
      <c r="D307" s="199" t="s">
        <v>119</v>
      </c>
      <c r="E307" s="200" t="s">
        <v>386</v>
      </c>
      <c r="F307" s="201" t="s">
        <v>387</v>
      </c>
      <c r="G307" s="202" t="s">
        <v>263</v>
      </c>
      <c r="H307" s="203">
        <v>25.338000000000001</v>
      </c>
      <c r="I307" s="204"/>
      <c r="J307" s="205">
        <f>ROUND(I307*H307,2)</f>
        <v>0</v>
      </c>
      <c r="K307" s="201" t="s">
        <v>132</v>
      </c>
      <c r="L307" s="46"/>
      <c r="M307" s="206" t="s">
        <v>19</v>
      </c>
      <c r="N307" s="207" t="s">
        <v>43</v>
      </c>
      <c r="O307" s="86"/>
      <c r="P307" s="208">
        <f>O307*H307</f>
        <v>0</v>
      </c>
      <c r="Q307" s="208">
        <v>0.00063000000000000003</v>
      </c>
      <c r="R307" s="208">
        <f>Q307*H307</f>
        <v>0.015962940000000002</v>
      </c>
      <c r="S307" s="208">
        <v>0</v>
      </c>
      <c r="T307" s="209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0" t="s">
        <v>123</v>
      </c>
      <c r="AT307" s="210" t="s">
        <v>119</v>
      </c>
      <c r="AU307" s="210" t="s">
        <v>128</v>
      </c>
      <c r="AY307" s="19" t="s">
        <v>117</v>
      </c>
      <c r="BE307" s="211">
        <f>IF(N307="základní",J307,0)</f>
        <v>0</v>
      </c>
      <c r="BF307" s="211">
        <f>IF(N307="snížená",J307,0)</f>
        <v>0</v>
      </c>
      <c r="BG307" s="211">
        <f>IF(N307="zákl. přenesená",J307,0)</f>
        <v>0</v>
      </c>
      <c r="BH307" s="211">
        <f>IF(N307="sníž. přenesená",J307,0)</f>
        <v>0</v>
      </c>
      <c r="BI307" s="211">
        <f>IF(N307="nulová",J307,0)</f>
        <v>0</v>
      </c>
      <c r="BJ307" s="19" t="s">
        <v>77</v>
      </c>
      <c r="BK307" s="211">
        <f>ROUND(I307*H307,2)</f>
        <v>0</v>
      </c>
      <c r="BL307" s="19" t="s">
        <v>123</v>
      </c>
      <c r="BM307" s="210" t="s">
        <v>388</v>
      </c>
    </row>
    <row r="308" s="2" customFormat="1">
      <c r="A308" s="40"/>
      <c r="B308" s="41"/>
      <c r="C308" s="42"/>
      <c r="D308" s="235" t="s">
        <v>134</v>
      </c>
      <c r="E308" s="42"/>
      <c r="F308" s="236" t="s">
        <v>389</v>
      </c>
      <c r="G308" s="42"/>
      <c r="H308" s="42"/>
      <c r="I308" s="237"/>
      <c r="J308" s="42"/>
      <c r="K308" s="42"/>
      <c r="L308" s="46"/>
      <c r="M308" s="238"/>
      <c r="N308" s="239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134</v>
      </c>
      <c r="AU308" s="19" t="s">
        <v>128</v>
      </c>
    </row>
    <row r="309" s="15" customFormat="1">
      <c r="A309" s="15"/>
      <c r="B309" s="240"/>
      <c r="C309" s="241"/>
      <c r="D309" s="214" t="s">
        <v>125</v>
      </c>
      <c r="E309" s="242" t="s">
        <v>19</v>
      </c>
      <c r="F309" s="243" t="s">
        <v>390</v>
      </c>
      <c r="G309" s="241"/>
      <c r="H309" s="242" t="s">
        <v>19</v>
      </c>
      <c r="I309" s="244"/>
      <c r="J309" s="241"/>
      <c r="K309" s="241"/>
      <c r="L309" s="245"/>
      <c r="M309" s="246"/>
      <c r="N309" s="247"/>
      <c r="O309" s="247"/>
      <c r="P309" s="247"/>
      <c r="Q309" s="247"/>
      <c r="R309" s="247"/>
      <c r="S309" s="247"/>
      <c r="T309" s="248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49" t="s">
        <v>125</v>
      </c>
      <c r="AU309" s="249" t="s">
        <v>128</v>
      </c>
      <c r="AV309" s="15" t="s">
        <v>77</v>
      </c>
      <c r="AW309" s="15" t="s">
        <v>33</v>
      </c>
      <c r="AX309" s="15" t="s">
        <v>72</v>
      </c>
      <c r="AY309" s="249" t="s">
        <v>117</v>
      </c>
    </row>
    <row r="310" s="13" customFormat="1">
      <c r="A310" s="13"/>
      <c r="B310" s="212"/>
      <c r="C310" s="213"/>
      <c r="D310" s="214" t="s">
        <v>125</v>
      </c>
      <c r="E310" s="215" t="s">
        <v>19</v>
      </c>
      <c r="F310" s="216" t="s">
        <v>274</v>
      </c>
      <c r="G310" s="213"/>
      <c r="H310" s="217">
        <v>23.733000000000001</v>
      </c>
      <c r="I310" s="218"/>
      <c r="J310" s="213"/>
      <c r="K310" s="213"/>
      <c r="L310" s="219"/>
      <c r="M310" s="220"/>
      <c r="N310" s="221"/>
      <c r="O310" s="221"/>
      <c r="P310" s="221"/>
      <c r="Q310" s="221"/>
      <c r="R310" s="221"/>
      <c r="S310" s="221"/>
      <c r="T310" s="22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23" t="s">
        <v>125</v>
      </c>
      <c r="AU310" s="223" t="s">
        <v>128</v>
      </c>
      <c r="AV310" s="13" t="s">
        <v>79</v>
      </c>
      <c r="AW310" s="13" t="s">
        <v>33</v>
      </c>
      <c r="AX310" s="13" t="s">
        <v>72</v>
      </c>
      <c r="AY310" s="223" t="s">
        <v>117</v>
      </c>
    </row>
    <row r="311" s="15" customFormat="1">
      <c r="A311" s="15"/>
      <c r="B311" s="240"/>
      <c r="C311" s="241"/>
      <c r="D311" s="214" t="s">
        <v>125</v>
      </c>
      <c r="E311" s="242" t="s">
        <v>19</v>
      </c>
      <c r="F311" s="243" t="s">
        <v>391</v>
      </c>
      <c r="G311" s="241"/>
      <c r="H311" s="242" t="s">
        <v>19</v>
      </c>
      <c r="I311" s="244"/>
      <c r="J311" s="241"/>
      <c r="K311" s="241"/>
      <c r="L311" s="245"/>
      <c r="M311" s="246"/>
      <c r="N311" s="247"/>
      <c r="O311" s="247"/>
      <c r="P311" s="247"/>
      <c r="Q311" s="247"/>
      <c r="R311" s="247"/>
      <c r="S311" s="247"/>
      <c r="T311" s="248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49" t="s">
        <v>125</v>
      </c>
      <c r="AU311" s="249" t="s">
        <v>128</v>
      </c>
      <c r="AV311" s="15" t="s">
        <v>77</v>
      </c>
      <c r="AW311" s="15" t="s">
        <v>33</v>
      </c>
      <c r="AX311" s="15" t="s">
        <v>72</v>
      </c>
      <c r="AY311" s="249" t="s">
        <v>117</v>
      </c>
    </row>
    <row r="312" s="13" customFormat="1">
      <c r="A312" s="13"/>
      <c r="B312" s="212"/>
      <c r="C312" s="213"/>
      <c r="D312" s="214" t="s">
        <v>125</v>
      </c>
      <c r="E312" s="215" t="s">
        <v>19</v>
      </c>
      <c r="F312" s="216" t="s">
        <v>392</v>
      </c>
      <c r="G312" s="213"/>
      <c r="H312" s="217">
        <v>1.605</v>
      </c>
      <c r="I312" s="218"/>
      <c r="J312" s="213"/>
      <c r="K312" s="213"/>
      <c r="L312" s="219"/>
      <c r="M312" s="220"/>
      <c r="N312" s="221"/>
      <c r="O312" s="221"/>
      <c r="P312" s="221"/>
      <c r="Q312" s="221"/>
      <c r="R312" s="221"/>
      <c r="S312" s="221"/>
      <c r="T312" s="22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23" t="s">
        <v>125</v>
      </c>
      <c r="AU312" s="223" t="s">
        <v>128</v>
      </c>
      <c r="AV312" s="13" t="s">
        <v>79</v>
      </c>
      <c r="AW312" s="13" t="s">
        <v>33</v>
      </c>
      <c r="AX312" s="13" t="s">
        <v>72</v>
      </c>
      <c r="AY312" s="223" t="s">
        <v>117</v>
      </c>
    </row>
    <row r="313" s="14" customFormat="1">
      <c r="A313" s="14"/>
      <c r="B313" s="224"/>
      <c r="C313" s="225"/>
      <c r="D313" s="214" t="s">
        <v>125</v>
      </c>
      <c r="E313" s="226" t="s">
        <v>19</v>
      </c>
      <c r="F313" s="227" t="s">
        <v>127</v>
      </c>
      <c r="G313" s="225"/>
      <c r="H313" s="228">
        <v>25.338000000000001</v>
      </c>
      <c r="I313" s="229"/>
      <c r="J313" s="225"/>
      <c r="K313" s="225"/>
      <c r="L313" s="230"/>
      <c r="M313" s="231"/>
      <c r="N313" s="232"/>
      <c r="O313" s="232"/>
      <c r="P313" s="232"/>
      <c r="Q313" s="232"/>
      <c r="R313" s="232"/>
      <c r="S313" s="232"/>
      <c r="T313" s="233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34" t="s">
        <v>125</v>
      </c>
      <c r="AU313" s="234" t="s">
        <v>128</v>
      </c>
      <c r="AV313" s="14" t="s">
        <v>128</v>
      </c>
      <c r="AW313" s="14" t="s">
        <v>33</v>
      </c>
      <c r="AX313" s="14" t="s">
        <v>77</v>
      </c>
      <c r="AY313" s="234" t="s">
        <v>117</v>
      </c>
    </row>
    <row r="314" s="12" customFormat="1" ht="20.88" customHeight="1">
      <c r="A314" s="12"/>
      <c r="B314" s="183"/>
      <c r="C314" s="184"/>
      <c r="D314" s="185" t="s">
        <v>71</v>
      </c>
      <c r="E314" s="197" t="s">
        <v>393</v>
      </c>
      <c r="F314" s="197" t="s">
        <v>394</v>
      </c>
      <c r="G314" s="184"/>
      <c r="H314" s="184"/>
      <c r="I314" s="187"/>
      <c r="J314" s="198">
        <f>BK314</f>
        <v>0</v>
      </c>
      <c r="K314" s="184"/>
      <c r="L314" s="189"/>
      <c r="M314" s="190"/>
      <c r="N314" s="191"/>
      <c r="O314" s="191"/>
      <c r="P314" s="192">
        <f>SUM(P315:P317)</f>
        <v>0</v>
      </c>
      <c r="Q314" s="191"/>
      <c r="R314" s="192">
        <f>SUM(R315:R317)</f>
        <v>0</v>
      </c>
      <c r="S314" s="191"/>
      <c r="T314" s="193">
        <f>SUM(T315:T317)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194" t="s">
        <v>77</v>
      </c>
      <c r="AT314" s="195" t="s">
        <v>71</v>
      </c>
      <c r="AU314" s="195" t="s">
        <v>79</v>
      </c>
      <c r="AY314" s="194" t="s">
        <v>117</v>
      </c>
      <c r="BK314" s="196">
        <f>SUM(BK315:BK317)</f>
        <v>0</v>
      </c>
    </row>
    <row r="315" s="2" customFormat="1" ht="24.15" customHeight="1">
      <c r="A315" s="40"/>
      <c r="B315" s="41"/>
      <c r="C315" s="199" t="s">
        <v>395</v>
      </c>
      <c r="D315" s="199" t="s">
        <v>119</v>
      </c>
      <c r="E315" s="200" t="s">
        <v>396</v>
      </c>
      <c r="F315" s="201" t="s">
        <v>397</v>
      </c>
      <c r="G315" s="202" t="s">
        <v>398</v>
      </c>
      <c r="H315" s="203">
        <v>15</v>
      </c>
      <c r="I315" s="204"/>
      <c r="J315" s="205">
        <f>ROUND(I315*H315,2)</f>
        <v>0</v>
      </c>
      <c r="K315" s="201" t="s">
        <v>19</v>
      </c>
      <c r="L315" s="46"/>
      <c r="M315" s="206" t="s">
        <v>19</v>
      </c>
      <c r="N315" s="207" t="s">
        <v>43</v>
      </c>
      <c r="O315" s="86"/>
      <c r="P315" s="208">
        <f>O315*H315</f>
        <v>0</v>
      </c>
      <c r="Q315" s="208">
        <v>0</v>
      </c>
      <c r="R315" s="208">
        <f>Q315*H315</f>
        <v>0</v>
      </c>
      <c r="S315" s="208">
        <v>0</v>
      </c>
      <c r="T315" s="209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0" t="s">
        <v>123</v>
      </c>
      <c r="AT315" s="210" t="s">
        <v>119</v>
      </c>
      <c r="AU315" s="210" t="s">
        <v>128</v>
      </c>
      <c r="AY315" s="19" t="s">
        <v>117</v>
      </c>
      <c r="BE315" s="211">
        <f>IF(N315="základní",J315,0)</f>
        <v>0</v>
      </c>
      <c r="BF315" s="211">
        <f>IF(N315="snížená",J315,0)</f>
        <v>0</v>
      </c>
      <c r="BG315" s="211">
        <f>IF(N315="zákl. přenesená",J315,0)</f>
        <v>0</v>
      </c>
      <c r="BH315" s="211">
        <f>IF(N315="sníž. přenesená",J315,0)</f>
        <v>0</v>
      </c>
      <c r="BI315" s="211">
        <f>IF(N315="nulová",J315,0)</f>
        <v>0</v>
      </c>
      <c r="BJ315" s="19" t="s">
        <v>77</v>
      </c>
      <c r="BK315" s="211">
        <f>ROUND(I315*H315,2)</f>
        <v>0</v>
      </c>
      <c r="BL315" s="19" t="s">
        <v>123</v>
      </c>
      <c r="BM315" s="210" t="s">
        <v>399</v>
      </c>
    </row>
    <row r="316" s="13" customFormat="1">
      <c r="A316" s="13"/>
      <c r="B316" s="212"/>
      <c r="C316" s="213"/>
      <c r="D316" s="214" t="s">
        <v>125</v>
      </c>
      <c r="E316" s="215" t="s">
        <v>19</v>
      </c>
      <c r="F316" s="216" t="s">
        <v>8</v>
      </c>
      <c r="G316" s="213"/>
      <c r="H316" s="217">
        <v>15</v>
      </c>
      <c r="I316" s="218"/>
      <c r="J316" s="213"/>
      <c r="K316" s="213"/>
      <c r="L316" s="219"/>
      <c r="M316" s="220"/>
      <c r="N316" s="221"/>
      <c r="O316" s="221"/>
      <c r="P316" s="221"/>
      <c r="Q316" s="221"/>
      <c r="R316" s="221"/>
      <c r="S316" s="221"/>
      <c r="T316" s="22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23" t="s">
        <v>125</v>
      </c>
      <c r="AU316" s="223" t="s">
        <v>128</v>
      </c>
      <c r="AV316" s="13" t="s">
        <v>79</v>
      </c>
      <c r="AW316" s="13" t="s">
        <v>33</v>
      </c>
      <c r="AX316" s="13" t="s">
        <v>72</v>
      </c>
      <c r="AY316" s="223" t="s">
        <v>117</v>
      </c>
    </row>
    <row r="317" s="14" customFormat="1">
      <c r="A317" s="14"/>
      <c r="B317" s="224"/>
      <c r="C317" s="225"/>
      <c r="D317" s="214" t="s">
        <v>125</v>
      </c>
      <c r="E317" s="226" t="s">
        <v>19</v>
      </c>
      <c r="F317" s="227" t="s">
        <v>127</v>
      </c>
      <c r="G317" s="225"/>
      <c r="H317" s="228">
        <v>15</v>
      </c>
      <c r="I317" s="229"/>
      <c r="J317" s="225"/>
      <c r="K317" s="225"/>
      <c r="L317" s="230"/>
      <c r="M317" s="231"/>
      <c r="N317" s="232"/>
      <c r="O317" s="232"/>
      <c r="P317" s="232"/>
      <c r="Q317" s="232"/>
      <c r="R317" s="232"/>
      <c r="S317" s="232"/>
      <c r="T317" s="23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34" t="s">
        <v>125</v>
      </c>
      <c r="AU317" s="234" t="s">
        <v>128</v>
      </c>
      <c r="AV317" s="14" t="s">
        <v>128</v>
      </c>
      <c r="AW317" s="14" t="s">
        <v>33</v>
      </c>
      <c r="AX317" s="14" t="s">
        <v>77</v>
      </c>
      <c r="AY317" s="234" t="s">
        <v>117</v>
      </c>
    </row>
    <row r="318" s="12" customFormat="1" ht="22.8" customHeight="1">
      <c r="A318" s="12"/>
      <c r="B318" s="183"/>
      <c r="C318" s="184"/>
      <c r="D318" s="185" t="s">
        <v>71</v>
      </c>
      <c r="E318" s="197" t="s">
        <v>400</v>
      </c>
      <c r="F318" s="197" t="s">
        <v>401</v>
      </c>
      <c r="G318" s="184"/>
      <c r="H318" s="184"/>
      <c r="I318" s="187"/>
      <c r="J318" s="198">
        <f>BK318</f>
        <v>0</v>
      </c>
      <c r="K318" s="184"/>
      <c r="L318" s="189"/>
      <c r="M318" s="190"/>
      <c r="N318" s="191"/>
      <c r="O318" s="191"/>
      <c r="P318" s="192">
        <f>SUM(P319:P327)</f>
        <v>0</v>
      </c>
      <c r="Q318" s="191"/>
      <c r="R318" s="192">
        <f>SUM(R319:R327)</f>
        <v>0</v>
      </c>
      <c r="S318" s="191"/>
      <c r="T318" s="193">
        <f>SUM(T319:T327)</f>
        <v>0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194" t="s">
        <v>77</v>
      </c>
      <c r="AT318" s="195" t="s">
        <v>71</v>
      </c>
      <c r="AU318" s="195" t="s">
        <v>77</v>
      </c>
      <c r="AY318" s="194" t="s">
        <v>117</v>
      </c>
      <c r="BK318" s="196">
        <f>SUM(BK319:BK327)</f>
        <v>0</v>
      </c>
    </row>
    <row r="319" s="2" customFormat="1" ht="33" customHeight="1">
      <c r="A319" s="40"/>
      <c r="B319" s="41"/>
      <c r="C319" s="199" t="s">
        <v>402</v>
      </c>
      <c r="D319" s="199" t="s">
        <v>119</v>
      </c>
      <c r="E319" s="200" t="s">
        <v>403</v>
      </c>
      <c r="F319" s="201" t="s">
        <v>404</v>
      </c>
      <c r="G319" s="202" t="s">
        <v>204</v>
      </c>
      <c r="H319" s="203">
        <v>270.70299999999997</v>
      </c>
      <c r="I319" s="204"/>
      <c r="J319" s="205">
        <f>ROUND(I319*H319,2)</f>
        <v>0</v>
      </c>
      <c r="K319" s="201" t="s">
        <v>132</v>
      </c>
      <c r="L319" s="46"/>
      <c r="M319" s="206" t="s">
        <v>19</v>
      </c>
      <c r="N319" s="207" t="s">
        <v>43</v>
      </c>
      <c r="O319" s="86"/>
      <c r="P319" s="208">
        <f>O319*H319</f>
        <v>0</v>
      </c>
      <c r="Q319" s="208">
        <v>0</v>
      </c>
      <c r="R319" s="208">
        <f>Q319*H319</f>
        <v>0</v>
      </c>
      <c r="S319" s="208">
        <v>0</v>
      </c>
      <c r="T319" s="209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10" t="s">
        <v>123</v>
      </c>
      <c r="AT319" s="210" t="s">
        <v>119</v>
      </c>
      <c r="AU319" s="210" t="s">
        <v>79</v>
      </c>
      <c r="AY319" s="19" t="s">
        <v>117</v>
      </c>
      <c r="BE319" s="211">
        <f>IF(N319="základní",J319,0)</f>
        <v>0</v>
      </c>
      <c r="BF319" s="211">
        <f>IF(N319="snížená",J319,0)</f>
        <v>0</v>
      </c>
      <c r="BG319" s="211">
        <f>IF(N319="zákl. přenesená",J319,0)</f>
        <v>0</v>
      </c>
      <c r="BH319" s="211">
        <f>IF(N319="sníž. přenesená",J319,0)</f>
        <v>0</v>
      </c>
      <c r="BI319" s="211">
        <f>IF(N319="nulová",J319,0)</f>
        <v>0</v>
      </c>
      <c r="BJ319" s="19" t="s">
        <v>77</v>
      </c>
      <c r="BK319" s="211">
        <f>ROUND(I319*H319,2)</f>
        <v>0</v>
      </c>
      <c r="BL319" s="19" t="s">
        <v>123</v>
      </c>
      <c r="BM319" s="210" t="s">
        <v>405</v>
      </c>
    </row>
    <row r="320" s="2" customFormat="1">
      <c r="A320" s="40"/>
      <c r="B320" s="41"/>
      <c r="C320" s="42"/>
      <c r="D320" s="235" t="s">
        <v>134</v>
      </c>
      <c r="E320" s="42"/>
      <c r="F320" s="236" t="s">
        <v>406</v>
      </c>
      <c r="G320" s="42"/>
      <c r="H320" s="42"/>
      <c r="I320" s="237"/>
      <c r="J320" s="42"/>
      <c r="K320" s="42"/>
      <c r="L320" s="46"/>
      <c r="M320" s="238"/>
      <c r="N320" s="239"/>
      <c r="O320" s="86"/>
      <c r="P320" s="86"/>
      <c r="Q320" s="86"/>
      <c r="R320" s="86"/>
      <c r="S320" s="86"/>
      <c r="T320" s="87"/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T320" s="19" t="s">
        <v>134</v>
      </c>
      <c r="AU320" s="19" t="s">
        <v>79</v>
      </c>
    </row>
    <row r="321" s="2" customFormat="1" ht="21.75" customHeight="1">
      <c r="A321" s="40"/>
      <c r="B321" s="41"/>
      <c r="C321" s="199" t="s">
        <v>407</v>
      </c>
      <c r="D321" s="199" t="s">
        <v>119</v>
      </c>
      <c r="E321" s="200" t="s">
        <v>408</v>
      </c>
      <c r="F321" s="201" t="s">
        <v>409</v>
      </c>
      <c r="G321" s="202" t="s">
        <v>204</v>
      </c>
      <c r="H321" s="203">
        <v>270.70299999999997</v>
      </c>
      <c r="I321" s="204"/>
      <c r="J321" s="205">
        <f>ROUND(I321*H321,2)</f>
        <v>0</v>
      </c>
      <c r="K321" s="201" t="s">
        <v>132</v>
      </c>
      <c r="L321" s="46"/>
      <c r="M321" s="206" t="s">
        <v>19</v>
      </c>
      <c r="N321" s="207" t="s">
        <v>43</v>
      </c>
      <c r="O321" s="86"/>
      <c r="P321" s="208">
        <f>O321*H321</f>
        <v>0</v>
      </c>
      <c r="Q321" s="208">
        <v>0</v>
      </c>
      <c r="R321" s="208">
        <f>Q321*H321</f>
        <v>0</v>
      </c>
      <c r="S321" s="208">
        <v>0</v>
      </c>
      <c r="T321" s="209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0" t="s">
        <v>123</v>
      </c>
      <c r="AT321" s="210" t="s">
        <v>119</v>
      </c>
      <c r="AU321" s="210" t="s">
        <v>79</v>
      </c>
      <c r="AY321" s="19" t="s">
        <v>117</v>
      </c>
      <c r="BE321" s="211">
        <f>IF(N321="základní",J321,0)</f>
        <v>0</v>
      </c>
      <c r="BF321" s="211">
        <f>IF(N321="snížená",J321,0)</f>
        <v>0</v>
      </c>
      <c r="BG321" s="211">
        <f>IF(N321="zákl. přenesená",J321,0)</f>
        <v>0</v>
      </c>
      <c r="BH321" s="211">
        <f>IF(N321="sníž. přenesená",J321,0)</f>
        <v>0</v>
      </c>
      <c r="BI321" s="211">
        <f>IF(N321="nulová",J321,0)</f>
        <v>0</v>
      </c>
      <c r="BJ321" s="19" t="s">
        <v>77</v>
      </c>
      <c r="BK321" s="211">
        <f>ROUND(I321*H321,2)</f>
        <v>0</v>
      </c>
      <c r="BL321" s="19" t="s">
        <v>123</v>
      </c>
      <c r="BM321" s="210" t="s">
        <v>410</v>
      </c>
    </row>
    <row r="322" s="2" customFormat="1">
      <c r="A322" s="40"/>
      <c r="B322" s="41"/>
      <c r="C322" s="42"/>
      <c r="D322" s="235" t="s">
        <v>134</v>
      </c>
      <c r="E322" s="42"/>
      <c r="F322" s="236" t="s">
        <v>411</v>
      </c>
      <c r="G322" s="42"/>
      <c r="H322" s="42"/>
      <c r="I322" s="237"/>
      <c r="J322" s="42"/>
      <c r="K322" s="42"/>
      <c r="L322" s="46"/>
      <c r="M322" s="238"/>
      <c r="N322" s="239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134</v>
      </c>
      <c r="AU322" s="19" t="s">
        <v>79</v>
      </c>
    </row>
    <row r="323" s="2" customFormat="1" ht="33" customHeight="1">
      <c r="A323" s="40"/>
      <c r="B323" s="41"/>
      <c r="C323" s="199" t="s">
        <v>412</v>
      </c>
      <c r="D323" s="199" t="s">
        <v>119</v>
      </c>
      <c r="E323" s="200" t="s">
        <v>413</v>
      </c>
      <c r="F323" s="201" t="s">
        <v>414</v>
      </c>
      <c r="G323" s="202" t="s">
        <v>204</v>
      </c>
      <c r="H323" s="203">
        <v>1353.5150000000001</v>
      </c>
      <c r="I323" s="204"/>
      <c r="J323" s="205">
        <f>ROUND(I323*H323,2)</f>
        <v>0</v>
      </c>
      <c r="K323" s="201" t="s">
        <v>132</v>
      </c>
      <c r="L323" s="46"/>
      <c r="M323" s="206" t="s">
        <v>19</v>
      </c>
      <c r="N323" s="207" t="s">
        <v>43</v>
      </c>
      <c r="O323" s="86"/>
      <c r="P323" s="208">
        <f>O323*H323</f>
        <v>0</v>
      </c>
      <c r="Q323" s="208">
        <v>0</v>
      </c>
      <c r="R323" s="208">
        <f>Q323*H323</f>
        <v>0</v>
      </c>
      <c r="S323" s="208">
        <v>0</v>
      </c>
      <c r="T323" s="209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10" t="s">
        <v>123</v>
      </c>
      <c r="AT323" s="210" t="s">
        <v>119</v>
      </c>
      <c r="AU323" s="210" t="s">
        <v>79</v>
      </c>
      <c r="AY323" s="19" t="s">
        <v>117</v>
      </c>
      <c r="BE323" s="211">
        <f>IF(N323="základní",J323,0)</f>
        <v>0</v>
      </c>
      <c r="BF323" s="211">
        <f>IF(N323="snížená",J323,0)</f>
        <v>0</v>
      </c>
      <c r="BG323" s="211">
        <f>IF(N323="zákl. přenesená",J323,0)</f>
        <v>0</v>
      </c>
      <c r="BH323" s="211">
        <f>IF(N323="sníž. přenesená",J323,0)</f>
        <v>0</v>
      </c>
      <c r="BI323" s="211">
        <f>IF(N323="nulová",J323,0)</f>
        <v>0</v>
      </c>
      <c r="BJ323" s="19" t="s">
        <v>77</v>
      </c>
      <c r="BK323" s="211">
        <f>ROUND(I323*H323,2)</f>
        <v>0</v>
      </c>
      <c r="BL323" s="19" t="s">
        <v>123</v>
      </c>
      <c r="BM323" s="210" t="s">
        <v>415</v>
      </c>
    </row>
    <row r="324" s="2" customFormat="1">
      <c r="A324" s="40"/>
      <c r="B324" s="41"/>
      <c r="C324" s="42"/>
      <c r="D324" s="235" t="s">
        <v>134</v>
      </c>
      <c r="E324" s="42"/>
      <c r="F324" s="236" t="s">
        <v>416</v>
      </c>
      <c r="G324" s="42"/>
      <c r="H324" s="42"/>
      <c r="I324" s="237"/>
      <c r="J324" s="42"/>
      <c r="K324" s="42"/>
      <c r="L324" s="46"/>
      <c r="M324" s="238"/>
      <c r="N324" s="239"/>
      <c r="O324" s="86"/>
      <c r="P324" s="86"/>
      <c r="Q324" s="86"/>
      <c r="R324" s="86"/>
      <c r="S324" s="86"/>
      <c r="T324" s="87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134</v>
      </c>
      <c r="AU324" s="19" t="s">
        <v>79</v>
      </c>
    </row>
    <row r="325" s="13" customFormat="1">
      <c r="A325" s="13"/>
      <c r="B325" s="212"/>
      <c r="C325" s="213"/>
      <c r="D325" s="214" t="s">
        <v>125</v>
      </c>
      <c r="E325" s="213"/>
      <c r="F325" s="216" t="s">
        <v>417</v>
      </c>
      <c r="G325" s="213"/>
      <c r="H325" s="217">
        <v>1353.5150000000001</v>
      </c>
      <c r="I325" s="218"/>
      <c r="J325" s="213"/>
      <c r="K325" s="213"/>
      <c r="L325" s="219"/>
      <c r="M325" s="220"/>
      <c r="N325" s="221"/>
      <c r="O325" s="221"/>
      <c r="P325" s="221"/>
      <c r="Q325" s="221"/>
      <c r="R325" s="221"/>
      <c r="S325" s="221"/>
      <c r="T325" s="22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23" t="s">
        <v>125</v>
      </c>
      <c r="AU325" s="223" t="s">
        <v>79</v>
      </c>
      <c r="AV325" s="13" t="s">
        <v>79</v>
      </c>
      <c r="AW325" s="13" t="s">
        <v>4</v>
      </c>
      <c r="AX325" s="13" t="s">
        <v>77</v>
      </c>
      <c r="AY325" s="223" t="s">
        <v>117</v>
      </c>
    </row>
    <row r="326" s="2" customFormat="1" ht="24.15" customHeight="1">
      <c r="A326" s="40"/>
      <c r="B326" s="41"/>
      <c r="C326" s="199" t="s">
        <v>418</v>
      </c>
      <c r="D326" s="199" t="s">
        <v>119</v>
      </c>
      <c r="E326" s="200" t="s">
        <v>419</v>
      </c>
      <c r="F326" s="201" t="s">
        <v>420</v>
      </c>
      <c r="G326" s="202" t="s">
        <v>204</v>
      </c>
      <c r="H326" s="203">
        <v>270.70299999999997</v>
      </c>
      <c r="I326" s="204"/>
      <c r="J326" s="205">
        <f>ROUND(I326*H326,2)</f>
        <v>0</v>
      </c>
      <c r="K326" s="201" t="s">
        <v>132</v>
      </c>
      <c r="L326" s="46"/>
      <c r="M326" s="206" t="s">
        <v>19</v>
      </c>
      <c r="N326" s="207" t="s">
        <v>43</v>
      </c>
      <c r="O326" s="86"/>
      <c r="P326" s="208">
        <f>O326*H326</f>
        <v>0</v>
      </c>
      <c r="Q326" s="208">
        <v>0</v>
      </c>
      <c r="R326" s="208">
        <f>Q326*H326</f>
        <v>0</v>
      </c>
      <c r="S326" s="208">
        <v>0</v>
      </c>
      <c r="T326" s="209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10" t="s">
        <v>123</v>
      </c>
      <c r="AT326" s="210" t="s">
        <v>119</v>
      </c>
      <c r="AU326" s="210" t="s">
        <v>79</v>
      </c>
      <c r="AY326" s="19" t="s">
        <v>117</v>
      </c>
      <c r="BE326" s="211">
        <f>IF(N326="základní",J326,0)</f>
        <v>0</v>
      </c>
      <c r="BF326" s="211">
        <f>IF(N326="snížená",J326,0)</f>
        <v>0</v>
      </c>
      <c r="BG326" s="211">
        <f>IF(N326="zákl. přenesená",J326,0)</f>
        <v>0</v>
      </c>
      <c r="BH326" s="211">
        <f>IF(N326="sníž. přenesená",J326,0)</f>
        <v>0</v>
      </c>
      <c r="BI326" s="211">
        <f>IF(N326="nulová",J326,0)</f>
        <v>0</v>
      </c>
      <c r="BJ326" s="19" t="s">
        <v>77</v>
      </c>
      <c r="BK326" s="211">
        <f>ROUND(I326*H326,2)</f>
        <v>0</v>
      </c>
      <c r="BL326" s="19" t="s">
        <v>123</v>
      </c>
      <c r="BM326" s="210" t="s">
        <v>421</v>
      </c>
    </row>
    <row r="327" s="2" customFormat="1">
      <c r="A327" s="40"/>
      <c r="B327" s="41"/>
      <c r="C327" s="42"/>
      <c r="D327" s="235" t="s">
        <v>134</v>
      </c>
      <c r="E327" s="42"/>
      <c r="F327" s="236" t="s">
        <v>422</v>
      </c>
      <c r="G327" s="42"/>
      <c r="H327" s="42"/>
      <c r="I327" s="237"/>
      <c r="J327" s="42"/>
      <c r="K327" s="42"/>
      <c r="L327" s="46"/>
      <c r="M327" s="238"/>
      <c r="N327" s="239"/>
      <c r="O327" s="86"/>
      <c r="P327" s="86"/>
      <c r="Q327" s="86"/>
      <c r="R327" s="86"/>
      <c r="S327" s="86"/>
      <c r="T327" s="87"/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T327" s="19" t="s">
        <v>134</v>
      </c>
      <c r="AU327" s="19" t="s">
        <v>79</v>
      </c>
    </row>
    <row r="328" s="12" customFormat="1" ht="22.8" customHeight="1">
      <c r="A328" s="12"/>
      <c r="B328" s="183"/>
      <c r="C328" s="184"/>
      <c r="D328" s="185" t="s">
        <v>71</v>
      </c>
      <c r="E328" s="197" t="s">
        <v>423</v>
      </c>
      <c r="F328" s="197" t="s">
        <v>424</v>
      </c>
      <c r="G328" s="184"/>
      <c r="H328" s="184"/>
      <c r="I328" s="187"/>
      <c r="J328" s="198">
        <f>BK328</f>
        <v>0</v>
      </c>
      <c r="K328" s="184"/>
      <c r="L328" s="189"/>
      <c r="M328" s="190"/>
      <c r="N328" s="191"/>
      <c r="O328" s="191"/>
      <c r="P328" s="192">
        <f>SUM(P329:P330)</f>
        <v>0</v>
      </c>
      <c r="Q328" s="191"/>
      <c r="R328" s="192">
        <f>SUM(R329:R330)</f>
        <v>0</v>
      </c>
      <c r="S328" s="191"/>
      <c r="T328" s="193">
        <f>SUM(T329:T330)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194" t="s">
        <v>77</v>
      </c>
      <c r="AT328" s="195" t="s">
        <v>71</v>
      </c>
      <c r="AU328" s="195" t="s">
        <v>77</v>
      </c>
      <c r="AY328" s="194" t="s">
        <v>117</v>
      </c>
      <c r="BK328" s="196">
        <f>SUM(BK329:BK330)</f>
        <v>0</v>
      </c>
    </row>
    <row r="329" s="2" customFormat="1" ht="33" customHeight="1">
      <c r="A329" s="40"/>
      <c r="B329" s="41"/>
      <c r="C329" s="199" t="s">
        <v>425</v>
      </c>
      <c r="D329" s="199" t="s">
        <v>119</v>
      </c>
      <c r="E329" s="200" t="s">
        <v>426</v>
      </c>
      <c r="F329" s="201" t="s">
        <v>427</v>
      </c>
      <c r="G329" s="202" t="s">
        <v>204</v>
      </c>
      <c r="H329" s="203">
        <v>442.98700000000002</v>
      </c>
      <c r="I329" s="204"/>
      <c r="J329" s="205">
        <f>ROUND(I329*H329,2)</f>
        <v>0</v>
      </c>
      <c r="K329" s="201" t="s">
        <v>132</v>
      </c>
      <c r="L329" s="46"/>
      <c r="M329" s="206" t="s">
        <v>19</v>
      </c>
      <c r="N329" s="207" t="s">
        <v>43</v>
      </c>
      <c r="O329" s="86"/>
      <c r="P329" s="208">
        <f>O329*H329</f>
        <v>0</v>
      </c>
      <c r="Q329" s="208">
        <v>0</v>
      </c>
      <c r="R329" s="208">
        <f>Q329*H329</f>
        <v>0</v>
      </c>
      <c r="S329" s="208">
        <v>0</v>
      </c>
      <c r="T329" s="209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0" t="s">
        <v>123</v>
      </c>
      <c r="AT329" s="210" t="s">
        <v>119</v>
      </c>
      <c r="AU329" s="210" t="s">
        <v>79</v>
      </c>
      <c r="AY329" s="19" t="s">
        <v>117</v>
      </c>
      <c r="BE329" s="211">
        <f>IF(N329="základní",J329,0)</f>
        <v>0</v>
      </c>
      <c r="BF329" s="211">
        <f>IF(N329="snížená",J329,0)</f>
        <v>0</v>
      </c>
      <c r="BG329" s="211">
        <f>IF(N329="zákl. přenesená",J329,0)</f>
        <v>0</v>
      </c>
      <c r="BH329" s="211">
        <f>IF(N329="sníž. přenesená",J329,0)</f>
        <v>0</v>
      </c>
      <c r="BI329" s="211">
        <f>IF(N329="nulová",J329,0)</f>
        <v>0</v>
      </c>
      <c r="BJ329" s="19" t="s">
        <v>77</v>
      </c>
      <c r="BK329" s="211">
        <f>ROUND(I329*H329,2)</f>
        <v>0</v>
      </c>
      <c r="BL329" s="19" t="s">
        <v>123</v>
      </c>
      <c r="BM329" s="210" t="s">
        <v>428</v>
      </c>
    </row>
    <row r="330" s="2" customFormat="1">
      <c r="A330" s="40"/>
      <c r="B330" s="41"/>
      <c r="C330" s="42"/>
      <c r="D330" s="235" t="s">
        <v>134</v>
      </c>
      <c r="E330" s="42"/>
      <c r="F330" s="236" t="s">
        <v>429</v>
      </c>
      <c r="G330" s="42"/>
      <c r="H330" s="42"/>
      <c r="I330" s="237"/>
      <c r="J330" s="42"/>
      <c r="K330" s="42"/>
      <c r="L330" s="46"/>
      <c r="M330" s="238"/>
      <c r="N330" s="239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134</v>
      </c>
      <c r="AU330" s="19" t="s">
        <v>79</v>
      </c>
    </row>
    <row r="331" s="12" customFormat="1" ht="25.92" customHeight="1">
      <c r="A331" s="12"/>
      <c r="B331" s="183"/>
      <c r="C331" s="184"/>
      <c r="D331" s="185" t="s">
        <v>71</v>
      </c>
      <c r="E331" s="186" t="s">
        <v>430</v>
      </c>
      <c r="F331" s="186" t="s">
        <v>431</v>
      </c>
      <c r="G331" s="184"/>
      <c r="H331" s="184"/>
      <c r="I331" s="187"/>
      <c r="J331" s="188">
        <f>BK331</f>
        <v>0</v>
      </c>
      <c r="K331" s="184"/>
      <c r="L331" s="189"/>
      <c r="M331" s="190"/>
      <c r="N331" s="191"/>
      <c r="O331" s="191"/>
      <c r="P331" s="192">
        <f>P332</f>
        <v>0</v>
      </c>
      <c r="Q331" s="191"/>
      <c r="R331" s="192">
        <f>R332</f>
        <v>0.58803150000000004</v>
      </c>
      <c r="S331" s="191"/>
      <c r="T331" s="193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94" t="s">
        <v>79</v>
      </c>
      <c r="AT331" s="195" t="s">
        <v>71</v>
      </c>
      <c r="AU331" s="195" t="s">
        <v>72</v>
      </c>
      <c r="AY331" s="194" t="s">
        <v>117</v>
      </c>
      <c r="BK331" s="196">
        <f>BK332</f>
        <v>0</v>
      </c>
    </row>
    <row r="332" s="12" customFormat="1" ht="22.8" customHeight="1">
      <c r="A332" s="12"/>
      <c r="B332" s="183"/>
      <c r="C332" s="184"/>
      <c r="D332" s="185" t="s">
        <v>71</v>
      </c>
      <c r="E332" s="197" t="s">
        <v>432</v>
      </c>
      <c r="F332" s="197" t="s">
        <v>433</v>
      </c>
      <c r="G332" s="184"/>
      <c r="H332" s="184"/>
      <c r="I332" s="187"/>
      <c r="J332" s="198">
        <f>BK332</f>
        <v>0</v>
      </c>
      <c r="K332" s="184"/>
      <c r="L332" s="189"/>
      <c r="M332" s="190"/>
      <c r="N332" s="191"/>
      <c r="O332" s="191"/>
      <c r="P332" s="192">
        <f>SUM(P333:P379)</f>
        <v>0</v>
      </c>
      <c r="Q332" s="191"/>
      <c r="R332" s="192">
        <f>SUM(R333:R379)</f>
        <v>0.58803150000000004</v>
      </c>
      <c r="S332" s="191"/>
      <c r="T332" s="193">
        <f>SUM(T333:T379)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194" t="s">
        <v>79</v>
      </c>
      <c r="AT332" s="195" t="s">
        <v>71</v>
      </c>
      <c r="AU332" s="195" t="s">
        <v>77</v>
      </c>
      <c r="AY332" s="194" t="s">
        <v>117</v>
      </c>
      <c r="BK332" s="196">
        <f>SUM(BK333:BK379)</f>
        <v>0</v>
      </c>
    </row>
    <row r="333" s="2" customFormat="1" ht="21.75" customHeight="1">
      <c r="A333" s="40"/>
      <c r="B333" s="41"/>
      <c r="C333" s="199" t="s">
        <v>434</v>
      </c>
      <c r="D333" s="199" t="s">
        <v>119</v>
      </c>
      <c r="E333" s="200" t="s">
        <v>435</v>
      </c>
      <c r="F333" s="201" t="s">
        <v>436</v>
      </c>
      <c r="G333" s="202" t="s">
        <v>263</v>
      </c>
      <c r="H333" s="203">
        <v>68.859999999999999</v>
      </c>
      <c r="I333" s="204"/>
      <c r="J333" s="205">
        <f>ROUND(I333*H333,2)</f>
        <v>0</v>
      </c>
      <c r="K333" s="201" t="s">
        <v>132</v>
      </c>
      <c r="L333" s="46"/>
      <c r="M333" s="206" t="s">
        <v>19</v>
      </c>
      <c r="N333" s="207" t="s">
        <v>43</v>
      </c>
      <c r="O333" s="86"/>
      <c r="P333" s="208">
        <f>O333*H333</f>
        <v>0</v>
      </c>
      <c r="Q333" s="208">
        <v>0</v>
      </c>
      <c r="R333" s="208">
        <f>Q333*H333</f>
        <v>0</v>
      </c>
      <c r="S333" s="208">
        <v>0</v>
      </c>
      <c r="T333" s="209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0" t="s">
        <v>225</v>
      </c>
      <c r="AT333" s="210" t="s">
        <v>119</v>
      </c>
      <c r="AU333" s="210" t="s">
        <v>79</v>
      </c>
      <c r="AY333" s="19" t="s">
        <v>117</v>
      </c>
      <c r="BE333" s="211">
        <f>IF(N333="základní",J333,0)</f>
        <v>0</v>
      </c>
      <c r="BF333" s="211">
        <f>IF(N333="snížená",J333,0)</f>
        <v>0</v>
      </c>
      <c r="BG333" s="211">
        <f>IF(N333="zákl. přenesená",J333,0)</f>
        <v>0</v>
      </c>
      <c r="BH333" s="211">
        <f>IF(N333="sníž. přenesená",J333,0)</f>
        <v>0</v>
      </c>
      <c r="BI333" s="211">
        <f>IF(N333="nulová",J333,0)</f>
        <v>0</v>
      </c>
      <c r="BJ333" s="19" t="s">
        <v>77</v>
      </c>
      <c r="BK333" s="211">
        <f>ROUND(I333*H333,2)</f>
        <v>0</v>
      </c>
      <c r="BL333" s="19" t="s">
        <v>225</v>
      </c>
      <c r="BM333" s="210" t="s">
        <v>437</v>
      </c>
    </row>
    <row r="334" s="2" customFormat="1">
      <c r="A334" s="40"/>
      <c r="B334" s="41"/>
      <c r="C334" s="42"/>
      <c r="D334" s="235" t="s">
        <v>134</v>
      </c>
      <c r="E334" s="42"/>
      <c r="F334" s="236" t="s">
        <v>438</v>
      </c>
      <c r="G334" s="42"/>
      <c r="H334" s="42"/>
      <c r="I334" s="237"/>
      <c r="J334" s="42"/>
      <c r="K334" s="42"/>
      <c r="L334" s="46"/>
      <c r="M334" s="238"/>
      <c r="N334" s="239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134</v>
      </c>
      <c r="AU334" s="19" t="s">
        <v>79</v>
      </c>
    </row>
    <row r="335" s="13" customFormat="1">
      <c r="A335" s="13"/>
      <c r="B335" s="212"/>
      <c r="C335" s="213"/>
      <c r="D335" s="214" t="s">
        <v>125</v>
      </c>
      <c r="E335" s="215" t="s">
        <v>19</v>
      </c>
      <c r="F335" s="216" t="s">
        <v>439</v>
      </c>
      <c r="G335" s="213"/>
      <c r="H335" s="217">
        <v>68.859999999999999</v>
      </c>
      <c r="I335" s="218"/>
      <c r="J335" s="213"/>
      <c r="K335" s="213"/>
      <c r="L335" s="219"/>
      <c r="M335" s="220"/>
      <c r="N335" s="221"/>
      <c r="O335" s="221"/>
      <c r="P335" s="221"/>
      <c r="Q335" s="221"/>
      <c r="R335" s="221"/>
      <c r="S335" s="221"/>
      <c r="T335" s="22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23" t="s">
        <v>125</v>
      </c>
      <c r="AU335" s="223" t="s">
        <v>79</v>
      </c>
      <c r="AV335" s="13" t="s">
        <v>79</v>
      </c>
      <c r="AW335" s="13" t="s">
        <v>33</v>
      </c>
      <c r="AX335" s="13" t="s">
        <v>72</v>
      </c>
      <c r="AY335" s="223" t="s">
        <v>117</v>
      </c>
    </row>
    <row r="336" s="14" customFormat="1">
      <c r="A336" s="14"/>
      <c r="B336" s="224"/>
      <c r="C336" s="225"/>
      <c r="D336" s="214" t="s">
        <v>125</v>
      </c>
      <c r="E336" s="226" t="s">
        <v>19</v>
      </c>
      <c r="F336" s="227" t="s">
        <v>127</v>
      </c>
      <c r="G336" s="225"/>
      <c r="H336" s="228">
        <v>68.859999999999999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34" t="s">
        <v>125</v>
      </c>
      <c r="AU336" s="234" t="s">
        <v>79</v>
      </c>
      <c r="AV336" s="14" t="s">
        <v>128</v>
      </c>
      <c r="AW336" s="14" t="s">
        <v>33</v>
      </c>
      <c r="AX336" s="14" t="s">
        <v>77</v>
      </c>
      <c r="AY336" s="234" t="s">
        <v>117</v>
      </c>
    </row>
    <row r="337" s="2" customFormat="1" ht="16.5" customHeight="1">
      <c r="A337" s="40"/>
      <c r="B337" s="41"/>
      <c r="C337" s="261" t="s">
        <v>440</v>
      </c>
      <c r="D337" s="261" t="s">
        <v>441</v>
      </c>
      <c r="E337" s="262" t="s">
        <v>442</v>
      </c>
      <c r="F337" s="263" t="s">
        <v>443</v>
      </c>
      <c r="G337" s="264" t="s">
        <v>204</v>
      </c>
      <c r="H337" s="265">
        <v>0.021000000000000001</v>
      </c>
      <c r="I337" s="266"/>
      <c r="J337" s="267">
        <f>ROUND(I337*H337,2)</f>
        <v>0</v>
      </c>
      <c r="K337" s="263" t="s">
        <v>132</v>
      </c>
      <c r="L337" s="268"/>
      <c r="M337" s="269" t="s">
        <v>19</v>
      </c>
      <c r="N337" s="270" t="s">
        <v>43</v>
      </c>
      <c r="O337" s="86"/>
      <c r="P337" s="208">
        <f>O337*H337</f>
        <v>0</v>
      </c>
      <c r="Q337" s="208">
        <v>1</v>
      </c>
      <c r="R337" s="208">
        <f>Q337*H337</f>
        <v>0.021000000000000001</v>
      </c>
      <c r="S337" s="208">
        <v>0</v>
      </c>
      <c r="T337" s="209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0" t="s">
        <v>345</v>
      </c>
      <c r="AT337" s="210" t="s">
        <v>441</v>
      </c>
      <c r="AU337" s="210" t="s">
        <v>79</v>
      </c>
      <c r="AY337" s="19" t="s">
        <v>117</v>
      </c>
      <c r="BE337" s="211">
        <f>IF(N337="základní",J337,0)</f>
        <v>0</v>
      </c>
      <c r="BF337" s="211">
        <f>IF(N337="snížená",J337,0)</f>
        <v>0</v>
      </c>
      <c r="BG337" s="211">
        <f>IF(N337="zákl. přenesená",J337,0)</f>
        <v>0</v>
      </c>
      <c r="BH337" s="211">
        <f>IF(N337="sníž. přenesená",J337,0)</f>
        <v>0</v>
      </c>
      <c r="BI337" s="211">
        <f>IF(N337="nulová",J337,0)</f>
        <v>0</v>
      </c>
      <c r="BJ337" s="19" t="s">
        <v>77</v>
      </c>
      <c r="BK337" s="211">
        <f>ROUND(I337*H337,2)</f>
        <v>0</v>
      </c>
      <c r="BL337" s="19" t="s">
        <v>225</v>
      </c>
      <c r="BM337" s="210" t="s">
        <v>444</v>
      </c>
    </row>
    <row r="338" s="13" customFormat="1">
      <c r="A338" s="13"/>
      <c r="B338" s="212"/>
      <c r="C338" s="213"/>
      <c r="D338" s="214" t="s">
        <v>125</v>
      </c>
      <c r="E338" s="213"/>
      <c r="F338" s="216" t="s">
        <v>445</v>
      </c>
      <c r="G338" s="213"/>
      <c r="H338" s="217">
        <v>0.021000000000000001</v>
      </c>
      <c r="I338" s="218"/>
      <c r="J338" s="213"/>
      <c r="K338" s="213"/>
      <c r="L338" s="219"/>
      <c r="M338" s="220"/>
      <c r="N338" s="221"/>
      <c r="O338" s="221"/>
      <c r="P338" s="221"/>
      <c r="Q338" s="221"/>
      <c r="R338" s="221"/>
      <c r="S338" s="221"/>
      <c r="T338" s="22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23" t="s">
        <v>125</v>
      </c>
      <c r="AU338" s="223" t="s">
        <v>79</v>
      </c>
      <c r="AV338" s="13" t="s">
        <v>79</v>
      </c>
      <c r="AW338" s="13" t="s">
        <v>4</v>
      </c>
      <c r="AX338" s="13" t="s">
        <v>77</v>
      </c>
      <c r="AY338" s="223" t="s">
        <v>117</v>
      </c>
    </row>
    <row r="339" s="2" customFormat="1" ht="24.15" customHeight="1">
      <c r="A339" s="40"/>
      <c r="B339" s="41"/>
      <c r="C339" s="199" t="s">
        <v>446</v>
      </c>
      <c r="D339" s="199" t="s">
        <v>119</v>
      </c>
      <c r="E339" s="200" t="s">
        <v>447</v>
      </c>
      <c r="F339" s="201" t="s">
        <v>448</v>
      </c>
      <c r="G339" s="202" t="s">
        <v>263</v>
      </c>
      <c r="H339" s="203">
        <v>137.72</v>
      </c>
      <c r="I339" s="204"/>
      <c r="J339" s="205">
        <f>ROUND(I339*H339,2)</f>
        <v>0</v>
      </c>
      <c r="K339" s="201" t="s">
        <v>132</v>
      </c>
      <c r="L339" s="46"/>
      <c r="M339" s="206" t="s">
        <v>19</v>
      </c>
      <c r="N339" s="207" t="s">
        <v>43</v>
      </c>
      <c r="O339" s="86"/>
      <c r="P339" s="208">
        <f>O339*H339</f>
        <v>0</v>
      </c>
      <c r="Q339" s="208">
        <v>0</v>
      </c>
      <c r="R339" s="208">
        <f>Q339*H339</f>
        <v>0</v>
      </c>
      <c r="S339" s="208">
        <v>0</v>
      </c>
      <c r="T339" s="209">
        <f>S339*H339</f>
        <v>0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0" t="s">
        <v>225</v>
      </c>
      <c r="AT339" s="210" t="s">
        <v>119</v>
      </c>
      <c r="AU339" s="210" t="s">
        <v>79</v>
      </c>
      <c r="AY339" s="19" t="s">
        <v>117</v>
      </c>
      <c r="BE339" s="211">
        <f>IF(N339="základní",J339,0)</f>
        <v>0</v>
      </c>
      <c r="BF339" s="211">
        <f>IF(N339="snížená",J339,0)</f>
        <v>0</v>
      </c>
      <c r="BG339" s="211">
        <f>IF(N339="zákl. přenesená",J339,0)</f>
        <v>0</v>
      </c>
      <c r="BH339" s="211">
        <f>IF(N339="sníž. přenesená",J339,0)</f>
        <v>0</v>
      </c>
      <c r="BI339" s="211">
        <f>IF(N339="nulová",J339,0)</f>
        <v>0</v>
      </c>
      <c r="BJ339" s="19" t="s">
        <v>77</v>
      </c>
      <c r="BK339" s="211">
        <f>ROUND(I339*H339,2)</f>
        <v>0</v>
      </c>
      <c r="BL339" s="19" t="s">
        <v>225</v>
      </c>
      <c r="BM339" s="210" t="s">
        <v>449</v>
      </c>
    </row>
    <row r="340" s="2" customFormat="1">
      <c r="A340" s="40"/>
      <c r="B340" s="41"/>
      <c r="C340" s="42"/>
      <c r="D340" s="235" t="s">
        <v>134</v>
      </c>
      <c r="E340" s="42"/>
      <c r="F340" s="236" t="s">
        <v>450</v>
      </c>
      <c r="G340" s="42"/>
      <c r="H340" s="42"/>
      <c r="I340" s="237"/>
      <c r="J340" s="42"/>
      <c r="K340" s="42"/>
      <c r="L340" s="46"/>
      <c r="M340" s="238"/>
      <c r="N340" s="239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134</v>
      </c>
      <c r="AU340" s="19" t="s">
        <v>79</v>
      </c>
    </row>
    <row r="341" s="15" customFormat="1">
      <c r="A341" s="15"/>
      <c r="B341" s="240"/>
      <c r="C341" s="241"/>
      <c r="D341" s="214" t="s">
        <v>125</v>
      </c>
      <c r="E341" s="242" t="s">
        <v>19</v>
      </c>
      <c r="F341" s="243" t="s">
        <v>451</v>
      </c>
      <c r="G341" s="241"/>
      <c r="H341" s="242" t="s">
        <v>19</v>
      </c>
      <c r="I341" s="244"/>
      <c r="J341" s="241"/>
      <c r="K341" s="241"/>
      <c r="L341" s="245"/>
      <c r="M341" s="246"/>
      <c r="N341" s="247"/>
      <c r="O341" s="247"/>
      <c r="P341" s="247"/>
      <c r="Q341" s="247"/>
      <c r="R341" s="247"/>
      <c r="S341" s="247"/>
      <c r="T341" s="248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49" t="s">
        <v>125</v>
      </c>
      <c r="AU341" s="249" t="s">
        <v>79</v>
      </c>
      <c r="AV341" s="15" t="s">
        <v>77</v>
      </c>
      <c r="AW341" s="15" t="s">
        <v>33</v>
      </c>
      <c r="AX341" s="15" t="s">
        <v>72</v>
      </c>
      <c r="AY341" s="249" t="s">
        <v>117</v>
      </c>
    </row>
    <row r="342" s="13" customFormat="1">
      <c r="A342" s="13"/>
      <c r="B342" s="212"/>
      <c r="C342" s="213"/>
      <c r="D342" s="214" t="s">
        <v>125</v>
      </c>
      <c r="E342" s="215" t="s">
        <v>19</v>
      </c>
      <c r="F342" s="216" t="s">
        <v>452</v>
      </c>
      <c r="G342" s="213"/>
      <c r="H342" s="217">
        <v>137.72</v>
      </c>
      <c r="I342" s="218"/>
      <c r="J342" s="213"/>
      <c r="K342" s="213"/>
      <c r="L342" s="219"/>
      <c r="M342" s="220"/>
      <c r="N342" s="221"/>
      <c r="O342" s="221"/>
      <c r="P342" s="221"/>
      <c r="Q342" s="221"/>
      <c r="R342" s="221"/>
      <c r="S342" s="221"/>
      <c r="T342" s="22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23" t="s">
        <v>125</v>
      </c>
      <c r="AU342" s="223" t="s">
        <v>79</v>
      </c>
      <c r="AV342" s="13" t="s">
        <v>79</v>
      </c>
      <c r="AW342" s="13" t="s">
        <v>33</v>
      </c>
      <c r="AX342" s="13" t="s">
        <v>72</v>
      </c>
      <c r="AY342" s="223" t="s">
        <v>117</v>
      </c>
    </row>
    <row r="343" s="14" customFormat="1">
      <c r="A343" s="14"/>
      <c r="B343" s="224"/>
      <c r="C343" s="225"/>
      <c r="D343" s="214" t="s">
        <v>125</v>
      </c>
      <c r="E343" s="226" t="s">
        <v>19</v>
      </c>
      <c r="F343" s="227" t="s">
        <v>127</v>
      </c>
      <c r="G343" s="225"/>
      <c r="H343" s="228">
        <v>137.72</v>
      </c>
      <c r="I343" s="229"/>
      <c r="J343" s="225"/>
      <c r="K343" s="225"/>
      <c r="L343" s="230"/>
      <c r="M343" s="231"/>
      <c r="N343" s="232"/>
      <c r="O343" s="232"/>
      <c r="P343" s="232"/>
      <c r="Q343" s="232"/>
      <c r="R343" s="232"/>
      <c r="S343" s="232"/>
      <c r="T343" s="23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34" t="s">
        <v>125</v>
      </c>
      <c r="AU343" s="234" t="s">
        <v>79</v>
      </c>
      <c r="AV343" s="14" t="s">
        <v>128</v>
      </c>
      <c r="AW343" s="14" t="s">
        <v>33</v>
      </c>
      <c r="AX343" s="14" t="s">
        <v>77</v>
      </c>
      <c r="AY343" s="234" t="s">
        <v>117</v>
      </c>
    </row>
    <row r="344" s="2" customFormat="1" ht="16.5" customHeight="1">
      <c r="A344" s="40"/>
      <c r="B344" s="41"/>
      <c r="C344" s="261" t="s">
        <v>453</v>
      </c>
      <c r="D344" s="261" t="s">
        <v>441</v>
      </c>
      <c r="E344" s="262" t="s">
        <v>454</v>
      </c>
      <c r="F344" s="263" t="s">
        <v>455</v>
      </c>
      <c r="G344" s="264" t="s">
        <v>204</v>
      </c>
      <c r="H344" s="265">
        <v>0.048000000000000001</v>
      </c>
      <c r="I344" s="266"/>
      <c r="J344" s="267">
        <f>ROUND(I344*H344,2)</f>
        <v>0</v>
      </c>
      <c r="K344" s="263" t="s">
        <v>132</v>
      </c>
      <c r="L344" s="268"/>
      <c r="M344" s="269" t="s">
        <v>19</v>
      </c>
      <c r="N344" s="270" t="s">
        <v>43</v>
      </c>
      <c r="O344" s="86"/>
      <c r="P344" s="208">
        <f>O344*H344</f>
        <v>0</v>
      </c>
      <c r="Q344" s="208">
        <v>1</v>
      </c>
      <c r="R344" s="208">
        <f>Q344*H344</f>
        <v>0.048000000000000001</v>
      </c>
      <c r="S344" s="208">
        <v>0</v>
      </c>
      <c r="T344" s="209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10" t="s">
        <v>345</v>
      </c>
      <c r="AT344" s="210" t="s">
        <v>441</v>
      </c>
      <c r="AU344" s="210" t="s">
        <v>79</v>
      </c>
      <c r="AY344" s="19" t="s">
        <v>117</v>
      </c>
      <c r="BE344" s="211">
        <f>IF(N344="základní",J344,0)</f>
        <v>0</v>
      </c>
      <c r="BF344" s="211">
        <f>IF(N344="snížená",J344,0)</f>
        <v>0</v>
      </c>
      <c r="BG344" s="211">
        <f>IF(N344="zákl. přenesená",J344,0)</f>
        <v>0</v>
      </c>
      <c r="BH344" s="211">
        <f>IF(N344="sníž. přenesená",J344,0)</f>
        <v>0</v>
      </c>
      <c r="BI344" s="211">
        <f>IF(N344="nulová",J344,0)</f>
        <v>0</v>
      </c>
      <c r="BJ344" s="19" t="s">
        <v>77</v>
      </c>
      <c r="BK344" s="211">
        <f>ROUND(I344*H344,2)</f>
        <v>0</v>
      </c>
      <c r="BL344" s="19" t="s">
        <v>225</v>
      </c>
      <c r="BM344" s="210" t="s">
        <v>456</v>
      </c>
    </row>
    <row r="345" s="13" customFormat="1">
      <c r="A345" s="13"/>
      <c r="B345" s="212"/>
      <c r="C345" s="213"/>
      <c r="D345" s="214" t="s">
        <v>125</v>
      </c>
      <c r="E345" s="213"/>
      <c r="F345" s="216" t="s">
        <v>457</v>
      </c>
      <c r="G345" s="213"/>
      <c r="H345" s="217">
        <v>0.048000000000000001</v>
      </c>
      <c r="I345" s="218"/>
      <c r="J345" s="213"/>
      <c r="K345" s="213"/>
      <c r="L345" s="219"/>
      <c r="M345" s="220"/>
      <c r="N345" s="221"/>
      <c r="O345" s="221"/>
      <c r="P345" s="221"/>
      <c r="Q345" s="221"/>
      <c r="R345" s="221"/>
      <c r="S345" s="221"/>
      <c r="T345" s="22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23" t="s">
        <v>125</v>
      </c>
      <c r="AU345" s="223" t="s">
        <v>79</v>
      </c>
      <c r="AV345" s="13" t="s">
        <v>79</v>
      </c>
      <c r="AW345" s="13" t="s">
        <v>4</v>
      </c>
      <c r="AX345" s="13" t="s">
        <v>77</v>
      </c>
      <c r="AY345" s="223" t="s">
        <v>117</v>
      </c>
    </row>
    <row r="346" s="2" customFormat="1" ht="21.75" customHeight="1">
      <c r="A346" s="40"/>
      <c r="B346" s="41"/>
      <c r="C346" s="199" t="s">
        <v>458</v>
      </c>
      <c r="D346" s="199" t="s">
        <v>119</v>
      </c>
      <c r="E346" s="200" t="s">
        <v>459</v>
      </c>
      <c r="F346" s="201" t="s">
        <v>460</v>
      </c>
      <c r="G346" s="202" t="s">
        <v>263</v>
      </c>
      <c r="H346" s="203">
        <v>302.69299999999998</v>
      </c>
      <c r="I346" s="204"/>
      <c r="J346" s="205">
        <f>ROUND(I346*H346,2)</f>
        <v>0</v>
      </c>
      <c r="K346" s="201" t="s">
        <v>132</v>
      </c>
      <c r="L346" s="46"/>
      <c r="M346" s="206" t="s">
        <v>19</v>
      </c>
      <c r="N346" s="207" t="s">
        <v>43</v>
      </c>
      <c r="O346" s="86"/>
      <c r="P346" s="208">
        <f>O346*H346</f>
        <v>0</v>
      </c>
      <c r="Q346" s="208">
        <v>0</v>
      </c>
      <c r="R346" s="208">
        <f>Q346*H346</f>
        <v>0</v>
      </c>
      <c r="S346" s="208">
        <v>0</v>
      </c>
      <c r="T346" s="209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0" t="s">
        <v>225</v>
      </c>
      <c r="AT346" s="210" t="s">
        <v>119</v>
      </c>
      <c r="AU346" s="210" t="s">
        <v>79</v>
      </c>
      <c r="AY346" s="19" t="s">
        <v>117</v>
      </c>
      <c r="BE346" s="211">
        <f>IF(N346="základní",J346,0)</f>
        <v>0</v>
      </c>
      <c r="BF346" s="211">
        <f>IF(N346="snížená",J346,0)</f>
        <v>0</v>
      </c>
      <c r="BG346" s="211">
        <f>IF(N346="zákl. přenesená",J346,0)</f>
        <v>0</v>
      </c>
      <c r="BH346" s="211">
        <f>IF(N346="sníž. přenesená",J346,0)</f>
        <v>0</v>
      </c>
      <c r="BI346" s="211">
        <f>IF(N346="nulová",J346,0)</f>
        <v>0</v>
      </c>
      <c r="BJ346" s="19" t="s">
        <v>77</v>
      </c>
      <c r="BK346" s="211">
        <f>ROUND(I346*H346,2)</f>
        <v>0</v>
      </c>
      <c r="BL346" s="19" t="s">
        <v>225</v>
      </c>
      <c r="BM346" s="210" t="s">
        <v>461</v>
      </c>
    </row>
    <row r="347" s="2" customFormat="1">
      <c r="A347" s="40"/>
      <c r="B347" s="41"/>
      <c r="C347" s="42"/>
      <c r="D347" s="235" t="s">
        <v>134</v>
      </c>
      <c r="E347" s="42"/>
      <c r="F347" s="236" t="s">
        <v>462</v>
      </c>
      <c r="G347" s="42"/>
      <c r="H347" s="42"/>
      <c r="I347" s="237"/>
      <c r="J347" s="42"/>
      <c r="K347" s="42"/>
      <c r="L347" s="46"/>
      <c r="M347" s="238"/>
      <c r="N347" s="239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134</v>
      </c>
      <c r="AU347" s="19" t="s">
        <v>79</v>
      </c>
    </row>
    <row r="348" s="13" customFormat="1">
      <c r="A348" s="13"/>
      <c r="B348" s="212"/>
      <c r="C348" s="213"/>
      <c r="D348" s="214" t="s">
        <v>125</v>
      </c>
      <c r="E348" s="215" t="s">
        <v>19</v>
      </c>
      <c r="F348" s="216" t="s">
        <v>463</v>
      </c>
      <c r="G348" s="213"/>
      <c r="H348" s="217">
        <v>71.5</v>
      </c>
      <c r="I348" s="218"/>
      <c r="J348" s="213"/>
      <c r="K348" s="213"/>
      <c r="L348" s="219"/>
      <c r="M348" s="220"/>
      <c r="N348" s="221"/>
      <c r="O348" s="221"/>
      <c r="P348" s="221"/>
      <c r="Q348" s="221"/>
      <c r="R348" s="221"/>
      <c r="S348" s="221"/>
      <c r="T348" s="22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23" t="s">
        <v>125</v>
      </c>
      <c r="AU348" s="223" t="s">
        <v>79</v>
      </c>
      <c r="AV348" s="13" t="s">
        <v>79</v>
      </c>
      <c r="AW348" s="13" t="s">
        <v>33</v>
      </c>
      <c r="AX348" s="13" t="s">
        <v>72</v>
      </c>
      <c r="AY348" s="223" t="s">
        <v>117</v>
      </c>
    </row>
    <row r="349" s="13" customFormat="1">
      <c r="A349" s="13"/>
      <c r="B349" s="212"/>
      <c r="C349" s="213"/>
      <c r="D349" s="214" t="s">
        <v>125</v>
      </c>
      <c r="E349" s="215" t="s">
        <v>19</v>
      </c>
      <c r="F349" s="216" t="s">
        <v>464</v>
      </c>
      <c r="G349" s="213"/>
      <c r="H349" s="217">
        <v>55</v>
      </c>
      <c r="I349" s="218"/>
      <c r="J349" s="213"/>
      <c r="K349" s="213"/>
      <c r="L349" s="219"/>
      <c r="M349" s="220"/>
      <c r="N349" s="221"/>
      <c r="O349" s="221"/>
      <c r="P349" s="221"/>
      <c r="Q349" s="221"/>
      <c r="R349" s="221"/>
      <c r="S349" s="221"/>
      <c r="T349" s="222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23" t="s">
        <v>125</v>
      </c>
      <c r="AU349" s="223" t="s">
        <v>79</v>
      </c>
      <c r="AV349" s="13" t="s">
        <v>79</v>
      </c>
      <c r="AW349" s="13" t="s">
        <v>33</v>
      </c>
      <c r="AX349" s="13" t="s">
        <v>72</v>
      </c>
      <c r="AY349" s="223" t="s">
        <v>117</v>
      </c>
    </row>
    <row r="350" s="13" customFormat="1">
      <c r="A350" s="13"/>
      <c r="B350" s="212"/>
      <c r="C350" s="213"/>
      <c r="D350" s="214" t="s">
        <v>125</v>
      </c>
      <c r="E350" s="215" t="s">
        <v>19</v>
      </c>
      <c r="F350" s="216" t="s">
        <v>465</v>
      </c>
      <c r="G350" s="213"/>
      <c r="H350" s="217">
        <v>148.69300000000001</v>
      </c>
      <c r="I350" s="218"/>
      <c r="J350" s="213"/>
      <c r="K350" s="213"/>
      <c r="L350" s="219"/>
      <c r="M350" s="220"/>
      <c r="N350" s="221"/>
      <c r="O350" s="221"/>
      <c r="P350" s="221"/>
      <c r="Q350" s="221"/>
      <c r="R350" s="221"/>
      <c r="S350" s="221"/>
      <c r="T350" s="222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23" t="s">
        <v>125</v>
      </c>
      <c r="AU350" s="223" t="s">
        <v>79</v>
      </c>
      <c r="AV350" s="13" t="s">
        <v>79</v>
      </c>
      <c r="AW350" s="13" t="s">
        <v>33</v>
      </c>
      <c r="AX350" s="13" t="s">
        <v>72</v>
      </c>
      <c r="AY350" s="223" t="s">
        <v>117</v>
      </c>
    </row>
    <row r="351" s="13" customFormat="1">
      <c r="A351" s="13"/>
      <c r="B351" s="212"/>
      <c r="C351" s="213"/>
      <c r="D351" s="214" t="s">
        <v>125</v>
      </c>
      <c r="E351" s="215" t="s">
        <v>19</v>
      </c>
      <c r="F351" s="216" t="s">
        <v>466</v>
      </c>
      <c r="G351" s="213"/>
      <c r="H351" s="217">
        <v>27.5</v>
      </c>
      <c r="I351" s="218"/>
      <c r="J351" s="213"/>
      <c r="K351" s="213"/>
      <c r="L351" s="219"/>
      <c r="M351" s="220"/>
      <c r="N351" s="221"/>
      <c r="O351" s="221"/>
      <c r="P351" s="221"/>
      <c r="Q351" s="221"/>
      <c r="R351" s="221"/>
      <c r="S351" s="221"/>
      <c r="T351" s="22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23" t="s">
        <v>125</v>
      </c>
      <c r="AU351" s="223" t="s">
        <v>79</v>
      </c>
      <c r="AV351" s="13" t="s">
        <v>79</v>
      </c>
      <c r="AW351" s="13" t="s">
        <v>33</v>
      </c>
      <c r="AX351" s="13" t="s">
        <v>72</v>
      </c>
      <c r="AY351" s="223" t="s">
        <v>117</v>
      </c>
    </row>
    <row r="352" s="14" customFormat="1">
      <c r="A352" s="14"/>
      <c r="B352" s="224"/>
      <c r="C352" s="225"/>
      <c r="D352" s="214" t="s">
        <v>125</v>
      </c>
      <c r="E352" s="226" t="s">
        <v>19</v>
      </c>
      <c r="F352" s="227" t="s">
        <v>127</v>
      </c>
      <c r="G352" s="225"/>
      <c r="H352" s="228">
        <v>302.69299999999998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34" t="s">
        <v>125</v>
      </c>
      <c r="AU352" s="234" t="s">
        <v>79</v>
      </c>
      <c r="AV352" s="14" t="s">
        <v>128</v>
      </c>
      <c r="AW352" s="14" t="s">
        <v>33</v>
      </c>
      <c r="AX352" s="14" t="s">
        <v>77</v>
      </c>
      <c r="AY352" s="234" t="s">
        <v>117</v>
      </c>
    </row>
    <row r="353" s="2" customFormat="1" ht="16.5" customHeight="1">
      <c r="A353" s="40"/>
      <c r="B353" s="41"/>
      <c r="C353" s="261" t="s">
        <v>467</v>
      </c>
      <c r="D353" s="261" t="s">
        <v>441</v>
      </c>
      <c r="E353" s="262" t="s">
        <v>442</v>
      </c>
      <c r="F353" s="263" t="s">
        <v>443</v>
      </c>
      <c r="G353" s="264" t="s">
        <v>204</v>
      </c>
      <c r="H353" s="265">
        <v>0.106</v>
      </c>
      <c r="I353" s="266"/>
      <c r="J353" s="267">
        <f>ROUND(I353*H353,2)</f>
        <v>0</v>
      </c>
      <c r="K353" s="263" t="s">
        <v>132</v>
      </c>
      <c r="L353" s="268"/>
      <c r="M353" s="269" t="s">
        <v>19</v>
      </c>
      <c r="N353" s="270" t="s">
        <v>43</v>
      </c>
      <c r="O353" s="86"/>
      <c r="P353" s="208">
        <f>O353*H353</f>
        <v>0</v>
      </c>
      <c r="Q353" s="208">
        <v>1</v>
      </c>
      <c r="R353" s="208">
        <f>Q353*H353</f>
        <v>0.106</v>
      </c>
      <c r="S353" s="208">
        <v>0</v>
      </c>
      <c r="T353" s="209">
        <f>S353*H353</f>
        <v>0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10" t="s">
        <v>345</v>
      </c>
      <c r="AT353" s="210" t="s">
        <v>441</v>
      </c>
      <c r="AU353" s="210" t="s">
        <v>79</v>
      </c>
      <c r="AY353" s="19" t="s">
        <v>117</v>
      </c>
      <c r="BE353" s="211">
        <f>IF(N353="základní",J353,0)</f>
        <v>0</v>
      </c>
      <c r="BF353" s="211">
        <f>IF(N353="snížená",J353,0)</f>
        <v>0</v>
      </c>
      <c r="BG353" s="211">
        <f>IF(N353="zákl. přenesená",J353,0)</f>
        <v>0</v>
      </c>
      <c r="BH353" s="211">
        <f>IF(N353="sníž. přenesená",J353,0)</f>
        <v>0</v>
      </c>
      <c r="BI353" s="211">
        <f>IF(N353="nulová",J353,0)</f>
        <v>0</v>
      </c>
      <c r="BJ353" s="19" t="s">
        <v>77</v>
      </c>
      <c r="BK353" s="211">
        <f>ROUND(I353*H353,2)</f>
        <v>0</v>
      </c>
      <c r="BL353" s="19" t="s">
        <v>225</v>
      </c>
      <c r="BM353" s="210" t="s">
        <v>468</v>
      </c>
    </row>
    <row r="354" s="13" customFormat="1">
      <c r="A354" s="13"/>
      <c r="B354" s="212"/>
      <c r="C354" s="213"/>
      <c r="D354" s="214" t="s">
        <v>125</v>
      </c>
      <c r="E354" s="213"/>
      <c r="F354" s="216" t="s">
        <v>469</v>
      </c>
      <c r="G354" s="213"/>
      <c r="H354" s="217">
        <v>0.106</v>
      </c>
      <c r="I354" s="218"/>
      <c r="J354" s="213"/>
      <c r="K354" s="213"/>
      <c r="L354" s="219"/>
      <c r="M354" s="220"/>
      <c r="N354" s="221"/>
      <c r="O354" s="221"/>
      <c r="P354" s="221"/>
      <c r="Q354" s="221"/>
      <c r="R354" s="221"/>
      <c r="S354" s="221"/>
      <c r="T354" s="22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23" t="s">
        <v>125</v>
      </c>
      <c r="AU354" s="223" t="s">
        <v>79</v>
      </c>
      <c r="AV354" s="13" t="s">
        <v>79</v>
      </c>
      <c r="AW354" s="13" t="s">
        <v>4</v>
      </c>
      <c r="AX354" s="13" t="s">
        <v>77</v>
      </c>
      <c r="AY354" s="223" t="s">
        <v>117</v>
      </c>
    </row>
    <row r="355" s="2" customFormat="1" ht="21.75" customHeight="1">
      <c r="A355" s="40"/>
      <c r="B355" s="41"/>
      <c r="C355" s="199" t="s">
        <v>470</v>
      </c>
      <c r="D355" s="199" t="s">
        <v>119</v>
      </c>
      <c r="E355" s="200" t="s">
        <v>471</v>
      </c>
      <c r="F355" s="201" t="s">
        <v>472</v>
      </c>
      <c r="G355" s="202" t="s">
        <v>263</v>
      </c>
      <c r="H355" s="203">
        <v>605.38499999999999</v>
      </c>
      <c r="I355" s="204"/>
      <c r="J355" s="205">
        <f>ROUND(I355*H355,2)</f>
        <v>0</v>
      </c>
      <c r="K355" s="201" t="s">
        <v>132</v>
      </c>
      <c r="L355" s="46"/>
      <c r="M355" s="206" t="s">
        <v>19</v>
      </c>
      <c r="N355" s="207" t="s">
        <v>43</v>
      </c>
      <c r="O355" s="86"/>
      <c r="P355" s="208">
        <f>O355*H355</f>
        <v>0</v>
      </c>
      <c r="Q355" s="208">
        <v>0</v>
      </c>
      <c r="R355" s="208">
        <f>Q355*H355</f>
        <v>0</v>
      </c>
      <c r="S355" s="208">
        <v>0</v>
      </c>
      <c r="T355" s="209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10" t="s">
        <v>225</v>
      </c>
      <c r="AT355" s="210" t="s">
        <v>119</v>
      </c>
      <c r="AU355" s="210" t="s">
        <v>79</v>
      </c>
      <c r="AY355" s="19" t="s">
        <v>117</v>
      </c>
      <c r="BE355" s="211">
        <f>IF(N355="základní",J355,0)</f>
        <v>0</v>
      </c>
      <c r="BF355" s="211">
        <f>IF(N355="snížená",J355,0)</f>
        <v>0</v>
      </c>
      <c r="BG355" s="211">
        <f>IF(N355="zákl. přenesená",J355,0)</f>
        <v>0</v>
      </c>
      <c r="BH355" s="211">
        <f>IF(N355="sníž. přenesená",J355,0)</f>
        <v>0</v>
      </c>
      <c r="BI355" s="211">
        <f>IF(N355="nulová",J355,0)</f>
        <v>0</v>
      </c>
      <c r="BJ355" s="19" t="s">
        <v>77</v>
      </c>
      <c r="BK355" s="211">
        <f>ROUND(I355*H355,2)</f>
        <v>0</v>
      </c>
      <c r="BL355" s="19" t="s">
        <v>225</v>
      </c>
      <c r="BM355" s="210" t="s">
        <v>473</v>
      </c>
    </row>
    <row r="356" s="2" customFormat="1">
      <c r="A356" s="40"/>
      <c r="B356" s="41"/>
      <c r="C356" s="42"/>
      <c r="D356" s="235" t="s">
        <v>134</v>
      </c>
      <c r="E356" s="42"/>
      <c r="F356" s="236" t="s">
        <v>474</v>
      </c>
      <c r="G356" s="42"/>
      <c r="H356" s="42"/>
      <c r="I356" s="237"/>
      <c r="J356" s="42"/>
      <c r="K356" s="42"/>
      <c r="L356" s="46"/>
      <c r="M356" s="238"/>
      <c r="N356" s="239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134</v>
      </c>
      <c r="AU356" s="19" t="s">
        <v>79</v>
      </c>
    </row>
    <row r="357" s="15" customFormat="1">
      <c r="A357" s="15"/>
      <c r="B357" s="240"/>
      <c r="C357" s="241"/>
      <c r="D357" s="214" t="s">
        <v>125</v>
      </c>
      <c r="E357" s="242" t="s">
        <v>19</v>
      </c>
      <c r="F357" s="243" t="s">
        <v>451</v>
      </c>
      <c r="G357" s="241"/>
      <c r="H357" s="242" t="s">
        <v>19</v>
      </c>
      <c r="I357" s="244"/>
      <c r="J357" s="241"/>
      <c r="K357" s="241"/>
      <c r="L357" s="245"/>
      <c r="M357" s="246"/>
      <c r="N357" s="247"/>
      <c r="O357" s="247"/>
      <c r="P357" s="247"/>
      <c r="Q357" s="247"/>
      <c r="R357" s="247"/>
      <c r="S357" s="247"/>
      <c r="T357" s="248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49" t="s">
        <v>125</v>
      </c>
      <c r="AU357" s="249" t="s">
        <v>79</v>
      </c>
      <c r="AV357" s="15" t="s">
        <v>77</v>
      </c>
      <c r="AW357" s="15" t="s">
        <v>33</v>
      </c>
      <c r="AX357" s="15" t="s">
        <v>72</v>
      </c>
      <c r="AY357" s="249" t="s">
        <v>117</v>
      </c>
    </row>
    <row r="358" s="13" customFormat="1">
      <c r="A358" s="13"/>
      <c r="B358" s="212"/>
      <c r="C358" s="213"/>
      <c r="D358" s="214" t="s">
        <v>125</v>
      </c>
      <c r="E358" s="215" t="s">
        <v>19</v>
      </c>
      <c r="F358" s="216" t="s">
        <v>475</v>
      </c>
      <c r="G358" s="213"/>
      <c r="H358" s="217">
        <v>605.38499999999999</v>
      </c>
      <c r="I358" s="218"/>
      <c r="J358" s="213"/>
      <c r="K358" s="213"/>
      <c r="L358" s="219"/>
      <c r="M358" s="220"/>
      <c r="N358" s="221"/>
      <c r="O358" s="221"/>
      <c r="P358" s="221"/>
      <c r="Q358" s="221"/>
      <c r="R358" s="221"/>
      <c r="S358" s="221"/>
      <c r="T358" s="22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23" t="s">
        <v>125</v>
      </c>
      <c r="AU358" s="223" t="s">
        <v>79</v>
      </c>
      <c r="AV358" s="13" t="s">
        <v>79</v>
      </c>
      <c r="AW358" s="13" t="s">
        <v>33</v>
      </c>
      <c r="AX358" s="13" t="s">
        <v>72</v>
      </c>
      <c r="AY358" s="223" t="s">
        <v>117</v>
      </c>
    </row>
    <row r="359" s="14" customFormat="1">
      <c r="A359" s="14"/>
      <c r="B359" s="224"/>
      <c r="C359" s="225"/>
      <c r="D359" s="214" t="s">
        <v>125</v>
      </c>
      <c r="E359" s="226" t="s">
        <v>19</v>
      </c>
      <c r="F359" s="227" t="s">
        <v>127</v>
      </c>
      <c r="G359" s="225"/>
      <c r="H359" s="228">
        <v>605.38499999999999</v>
      </c>
      <c r="I359" s="229"/>
      <c r="J359" s="225"/>
      <c r="K359" s="225"/>
      <c r="L359" s="230"/>
      <c r="M359" s="231"/>
      <c r="N359" s="232"/>
      <c r="O359" s="232"/>
      <c r="P359" s="232"/>
      <c r="Q359" s="232"/>
      <c r="R359" s="232"/>
      <c r="S359" s="232"/>
      <c r="T359" s="233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34" t="s">
        <v>125</v>
      </c>
      <c r="AU359" s="234" t="s">
        <v>79</v>
      </c>
      <c r="AV359" s="14" t="s">
        <v>128</v>
      </c>
      <c r="AW359" s="14" t="s">
        <v>33</v>
      </c>
      <c r="AX359" s="14" t="s">
        <v>77</v>
      </c>
      <c r="AY359" s="234" t="s">
        <v>117</v>
      </c>
    </row>
    <row r="360" s="2" customFormat="1" ht="16.5" customHeight="1">
      <c r="A360" s="40"/>
      <c r="B360" s="41"/>
      <c r="C360" s="261" t="s">
        <v>476</v>
      </c>
      <c r="D360" s="261" t="s">
        <v>441</v>
      </c>
      <c r="E360" s="262" t="s">
        <v>454</v>
      </c>
      <c r="F360" s="263" t="s">
        <v>455</v>
      </c>
      <c r="G360" s="264" t="s">
        <v>204</v>
      </c>
      <c r="H360" s="265">
        <v>0.27200000000000002</v>
      </c>
      <c r="I360" s="266"/>
      <c r="J360" s="267">
        <f>ROUND(I360*H360,2)</f>
        <v>0</v>
      </c>
      <c r="K360" s="263" t="s">
        <v>132</v>
      </c>
      <c r="L360" s="268"/>
      <c r="M360" s="269" t="s">
        <v>19</v>
      </c>
      <c r="N360" s="270" t="s">
        <v>43</v>
      </c>
      <c r="O360" s="86"/>
      <c r="P360" s="208">
        <f>O360*H360</f>
        <v>0</v>
      </c>
      <c r="Q360" s="208">
        <v>1</v>
      </c>
      <c r="R360" s="208">
        <f>Q360*H360</f>
        <v>0.27200000000000002</v>
      </c>
      <c r="S360" s="208">
        <v>0</v>
      </c>
      <c r="T360" s="209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0" t="s">
        <v>345</v>
      </c>
      <c r="AT360" s="210" t="s">
        <v>441</v>
      </c>
      <c r="AU360" s="210" t="s">
        <v>79</v>
      </c>
      <c r="AY360" s="19" t="s">
        <v>117</v>
      </c>
      <c r="BE360" s="211">
        <f>IF(N360="základní",J360,0)</f>
        <v>0</v>
      </c>
      <c r="BF360" s="211">
        <f>IF(N360="snížená",J360,0)</f>
        <v>0</v>
      </c>
      <c r="BG360" s="211">
        <f>IF(N360="zákl. přenesená",J360,0)</f>
        <v>0</v>
      </c>
      <c r="BH360" s="211">
        <f>IF(N360="sníž. přenesená",J360,0)</f>
        <v>0</v>
      </c>
      <c r="BI360" s="211">
        <f>IF(N360="nulová",J360,0)</f>
        <v>0</v>
      </c>
      <c r="BJ360" s="19" t="s">
        <v>77</v>
      </c>
      <c r="BK360" s="211">
        <f>ROUND(I360*H360,2)</f>
        <v>0</v>
      </c>
      <c r="BL360" s="19" t="s">
        <v>225</v>
      </c>
      <c r="BM360" s="210" t="s">
        <v>477</v>
      </c>
    </row>
    <row r="361" s="13" customFormat="1">
      <c r="A361" s="13"/>
      <c r="B361" s="212"/>
      <c r="C361" s="213"/>
      <c r="D361" s="214" t="s">
        <v>125</v>
      </c>
      <c r="E361" s="213"/>
      <c r="F361" s="216" t="s">
        <v>478</v>
      </c>
      <c r="G361" s="213"/>
      <c r="H361" s="217">
        <v>0.27200000000000002</v>
      </c>
      <c r="I361" s="218"/>
      <c r="J361" s="213"/>
      <c r="K361" s="213"/>
      <c r="L361" s="219"/>
      <c r="M361" s="220"/>
      <c r="N361" s="221"/>
      <c r="O361" s="221"/>
      <c r="P361" s="221"/>
      <c r="Q361" s="221"/>
      <c r="R361" s="221"/>
      <c r="S361" s="221"/>
      <c r="T361" s="22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23" t="s">
        <v>125</v>
      </c>
      <c r="AU361" s="223" t="s">
        <v>79</v>
      </c>
      <c r="AV361" s="13" t="s">
        <v>79</v>
      </c>
      <c r="AW361" s="13" t="s">
        <v>4</v>
      </c>
      <c r="AX361" s="13" t="s">
        <v>77</v>
      </c>
      <c r="AY361" s="223" t="s">
        <v>117</v>
      </c>
    </row>
    <row r="362" s="2" customFormat="1" ht="16.5" customHeight="1">
      <c r="A362" s="40"/>
      <c r="B362" s="41"/>
      <c r="C362" s="199" t="s">
        <v>479</v>
      </c>
      <c r="D362" s="199" t="s">
        <v>119</v>
      </c>
      <c r="E362" s="200" t="s">
        <v>480</v>
      </c>
      <c r="F362" s="201" t="s">
        <v>481</v>
      </c>
      <c r="G362" s="202" t="s">
        <v>263</v>
      </c>
      <c r="H362" s="203">
        <v>101.86</v>
      </c>
      <c r="I362" s="204"/>
      <c r="J362" s="205">
        <f>ROUND(I362*H362,2)</f>
        <v>0</v>
      </c>
      <c r="K362" s="201" t="s">
        <v>132</v>
      </c>
      <c r="L362" s="46"/>
      <c r="M362" s="206" t="s">
        <v>19</v>
      </c>
      <c r="N362" s="207" t="s">
        <v>43</v>
      </c>
      <c r="O362" s="86"/>
      <c r="P362" s="208">
        <f>O362*H362</f>
        <v>0</v>
      </c>
      <c r="Q362" s="208">
        <v>0</v>
      </c>
      <c r="R362" s="208">
        <f>Q362*H362</f>
        <v>0</v>
      </c>
      <c r="S362" s="208">
        <v>0</v>
      </c>
      <c r="T362" s="209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10" t="s">
        <v>225</v>
      </c>
      <c r="AT362" s="210" t="s">
        <v>119</v>
      </c>
      <c r="AU362" s="210" t="s">
        <v>79</v>
      </c>
      <c r="AY362" s="19" t="s">
        <v>117</v>
      </c>
      <c r="BE362" s="211">
        <f>IF(N362="základní",J362,0)</f>
        <v>0</v>
      </c>
      <c r="BF362" s="211">
        <f>IF(N362="snížená",J362,0)</f>
        <v>0</v>
      </c>
      <c r="BG362" s="211">
        <f>IF(N362="zákl. přenesená",J362,0)</f>
        <v>0</v>
      </c>
      <c r="BH362" s="211">
        <f>IF(N362="sníž. přenesená",J362,0)</f>
        <v>0</v>
      </c>
      <c r="BI362" s="211">
        <f>IF(N362="nulová",J362,0)</f>
        <v>0</v>
      </c>
      <c r="BJ362" s="19" t="s">
        <v>77</v>
      </c>
      <c r="BK362" s="211">
        <f>ROUND(I362*H362,2)</f>
        <v>0</v>
      </c>
      <c r="BL362" s="19" t="s">
        <v>225</v>
      </c>
      <c r="BM362" s="210" t="s">
        <v>482</v>
      </c>
    </row>
    <row r="363" s="2" customFormat="1">
      <c r="A363" s="40"/>
      <c r="B363" s="41"/>
      <c r="C363" s="42"/>
      <c r="D363" s="235" t="s">
        <v>134</v>
      </c>
      <c r="E363" s="42"/>
      <c r="F363" s="236" t="s">
        <v>483</v>
      </c>
      <c r="G363" s="42"/>
      <c r="H363" s="42"/>
      <c r="I363" s="237"/>
      <c r="J363" s="42"/>
      <c r="K363" s="42"/>
      <c r="L363" s="46"/>
      <c r="M363" s="238"/>
      <c r="N363" s="239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134</v>
      </c>
      <c r="AU363" s="19" t="s">
        <v>79</v>
      </c>
    </row>
    <row r="364" s="13" customFormat="1">
      <c r="A364" s="13"/>
      <c r="B364" s="212"/>
      <c r="C364" s="213"/>
      <c r="D364" s="214" t="s">
        <v>125</v>
      </c>
      <c r="E364" s="215" t="s">
        <v>19</v>
      </c>
      <c r="F364" s="216" t="s">
        <v>484</v>
      </c>
      <c r="G364" s="213"/>
      <c r="H364" s="217">
        <v>101.86</v>
      </c>
      <c r="I364" s="218"/>
      <c r="J364" s="213"/>
      <c r="K364" s="213"/>
      <c r="L364" s="219"/>
      <c r="M364" s="220"/>
      <c r="N364" s="221"/>
      <c r="O364" s="221"/>
      <c r="P364" s="221"/>
      <c r="Q364" s="221"/>
      <c r="R364" s="221"/>
      <c r="S364" s="221"/>
      <c r="T364" s="222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23" t="s">
        <v>125</v>
      </c>
      <c r="AU364" s="223" t="s">
        <v>79</v>
      </c>
      <c r="AV364" s="13" t="s">
        <v>79</v>
      </c>
      <c r="AW364" s="13" t="s">
        <v>33</v>
      </c>
      <c r="AX364" s="13" t="s">
        <v>72</v>
      </c>
      <c r="AY364" s="223" t="s">
        <v>117</v>
      </c>
    </row>
    <row r="365" s="14" customFormat="1">
      <c r="A365" s="14"/>
      <c r="B365" s="224"/>
      <c r="C365" s="225"/>
      <c r="D365" s="214" t="s">
        <v>125</v>
      </c>
      <c r="E365" s="226" t="s">
        <v>19</v>
      </c>
      <c r="F365" s="227" t="s">
        <v>127</v>
      </c>
      <c r="G365" s="225"/>
      <c r="H365" s="228">
        <v>101.86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34" t="s">
        <v>125</v>
      </c>
      <c r="AU365" s="234" t="s">
        <v>79</v>
      </c>
      <c r="AV365" s="14" t="s">
        <v>128</v>
      </c>
      <c r="AW365" s="14" t="s">
        <v>33</v>
      </c>
      <c r="AX365" s="14" t="s">
        <v>77</v>
      </c>
      <c r="AY365" s="234" t="s">
        <v>117</v>
      </c>
    </row>
    <row r="366" s="2" customFormat="1" ht="16.5" customHeight="1">
      <c r="A366" s="40"/>
      <c r="B366" s="41"/>
      <c r="C366" s="261" t="s">
        <v>485</v>
      </c>
      <c r="D366" s="261" t="s">
        <v>441</v>
      </c>
      <c r="E366" s="262" t="s">
        <v>486</v>
      </c>
      <c r="F366" s="263" t="s">
        <v>487</v>
      </c>
      <c r="G366" s="264" t="s">
        <v>263</v>
      </c>
      <c r="H366" s="265">
        <v>112.04600000000001</v>
      </c>
      <c r="I366" s="266"/>
      <c r="J366" s="267">
        <f>ROUND(I366*H366,2)</f>
        <v>0</v>
      </c>
      <c r="K366" s="263" t="s">
        <v>132</v>
      </c>
      <c r="L366" s="268"/>
      <c r="M366" s="269" t="s">
        <v>19</v>
      </c>
      <c r="N366" s="270" t="s">
        <v>43</v>
      </c>
      <c r="O366" s="86"/>
      <c r="P366" s="208">
        <f>O366*H366</f>
        <v>0</v>
      </c>
      <c r="Q366" s="208">
        <v>0.00029999999999999997</v>
      </c>
      <c r="R366" s="208">
        <f>Q366*H366</f>
        <v>0.033613799999999999</v>
      </c>
      <c r="S366" s="208">
        <v>0</v>
      </c>
      <c r="T366" s="209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0" t="s">
        <v>345</v>
      </c>
      <c r="AT366" s="210" t="s">
        <v>441</v>
      </c>
      <c r="AU366" s="210" t="s">
        <v>79</v>
      </c>
      <c r="AY366" s="19" t="s">
        <v>117</v>
      </c>
      <c r="BE366" s="211">
        <f>IF(N366="základní",J366,0)</f>
        <v>0</v>
      </c>
      <c r="BF366" s="211">
        <f>IF(N366="snížená",J366,0)</f>
        <v>0</v>
      </c>
      <c r="BG366" s="211">
        <f>IF(N366="zákl. přenesená",J366,0)</f>
        <v>0</v>
      </c>
      <c r="BH366" s="211">
        <f>IF(N366="sníž. přenesená",J366,0)</f>
        <v>0</v>
      </c>
      <c r="BI366" s="211">
        <f>IF(N366="nulová",J366,0)</f>
        <v>0</v>
      </c>
      <c r="BJ366" s="19" t="s">
        <v>77</v>
      </c>
      <c r="BK366" s="211">
        <f>ROUND(I366*H366,2)</f>
        <v>0</v>
      </c>
      <c r="BL366" s="19" t="s">
        <v>225</v>
      </c>
      <c r="BM366" s="210" t="s">
        <v>488</v>
      </c>
    </row>
    <row r="367" s="13" customFormat="1">
      <c r="A367" s="13"/>
      <c r="B367" s="212"/>
      <c r="C367" s="213"/>
      <c r="D367" s="214" t="s">
        <v>125</v>
      </c>
      <c r="E367" s="213"/>
      <c r="F367" s="216" t="s">
        <v>489</v>
      </c>
      <c r="G367" s="213"/>
      <c r="H367" s="217">
        <v>112.04600000000001</v>
      </c>
      <c r="I367" s="218"/>
      <c r="J367" s="213"/>
      <c r="K367" s="213"/>
      <c r="L367" s="219"/>
      <c r="M367" s="220"/>
      <c r="N367" s="221"/>
      <c r="O367" s="221"/>
      <c r="P367" s="221"/>
      <c r="Q367" s="221"/>
      <c r="R367" s="221"/>
      <c r="S367" s="221"/>
      <c r="T367" s="222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23" t="s">
        <v>125</v>
      </c>
      <c r="AU367" s="223" t="s">
        <v>79</v>
      </c>
      <c r="AV367" s="13" t="s">
        <v>79</v>
      </c>
      <c r="AW367" s="13" t="s">
        <v>4</v>
      </c>
      <c r="AX367" s="13" t="s">
        <v>77</v>
      </c>
      <c r="AY367" s="223" t="s">
        <v>117</v>
      </c>
    </row>
    <row r="368" s="2" customFormat="1" ht="16.5" customHeight="1">
      <c r="A368" s="40"/>
      <c r="B368" s="41"/>
      <c r="C368" s="199" t="s">
        <v>490</v>
      </c>
      <c r="D368" s="199" t="s">
        <v>119</v>
      </c>
      <c r="E368" s="200" t="s">
        <v>491</v>
      </c>
      <c r="F368" s="201" t="s">
        <v>492</v>
      </c>
      <c r="G368" s="202" t="s">
        <v>263</v>
      </c>
      <c r="H368" s="203">
        <v>325.50799999999998</v>
      </c>
      <c r="I368" s="204"/>
      <c r="J368" s="205">
        <f>ROUND(I368*H368,2)</f>
        <v>0</v>
      </c>
      <c r="K368" s="201" t="s">
        <v>132</v>
      </c>
      <c r="L368" s="46"/>
      <c r="M368" s="206" t="s">
        <v>19</v>
      </c>
      <c r="N368" s="207" t="s">
        <v>43</v>
      </c>
      <c r="O368" s="86"/>
      <c r="P368" s="208">
        <f>O368*H368</f>
        <v>0</v>
      </c>
      <c r="Q368" s="208">
        <v>0</v>
      </c>
      <c r="R368" s="208">
        <f>Q368*H368</f>
        <v>0</v>
      </c>
      <c r="S368" s="208">
        <v>0</v>
      </c>
      <c r="T368" s="209">
        <f>S368*H368</f>
        <v>0</v>
      </c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R368" s="210" t="s">
        <v>225</v>
      </c>
      <c r="AT368" s="210" t="s">
        <v>119</v>
      </c>
      <c r="AU368" s="210" t="s">
        <v>79</v>
      </c>
      <c r="AY368" s="19" t="s">
        <v>117</v>
      </c>
      <c r="BE368" s="211">
        <f>IF(N368="základní",J368,0)</f>
        <v>0</v>
      </c>
      <c r="BF368" s="211">
        <f>IF(N368="snížená",J368,0)</f>
        <v>0</v>
      </c>
      <c r="BG368" s="211">
        <f>IF(N368="zákl. přenesená",J368,0)</f>
        <v>0</v>
      </c>
      <c r="BH368" s="211">
        <f>IF(N368="sníž. přenesená",J368,0)</f>
        <v>0</v>
      </c>
      <c r="BI368" s="211">
        <f>IF(N368="nulová",J368,0)</f>
        <v>0</v>
      </c>
      <c r="BJ368" s="19" t="s">
        <v>77</v>
      </c>
      <c r="BK368" s="211">
        <f>ROUND(I368*H368,2)</f>
        <v>0</v>
      </c>
      <c r="BL368" s="19" t="s">
        <v>225</v>
      </c>
      <c r="BM368" s="210" t="s">
        <v>493</v>
      </c>
    </row>
    <row r="369" s="2" customFormat="1">
      <c r="A369" s="40"/>
      <c r="B369" s="41"/>
      <c r="C369" s="42"/>
      <c r="D369" s="235" t="s">
        <v>134</v>
      </c>
      <c r="E369" s="42"/>
      <c r="F369" s="236" t="s">
        <v>494</v>
      </c>
      <c r="G369" s="42"/>
      <c r="H369" s="42"/>
      <c r="I369" s="237"/>
      <c r="J369" s="42"/>
      <c r="K369" s="42"/>
      <c r="L369" s="46"/>
      <c r="M369" s="238"/>
      <c r="N369" s="239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134</v>
      </c>
      <c r="AU369" s="19" t="s">
        <v>79</v>
      </c>
    </row>
    <row r="370" s="13" customFormat="1">
      <c r="A370" s="13"/>
      <c r="B370" s="212"/>
      <c r="C370" s="213"/>
      <c r="D370" s="214" t="s">
        <v>125</v>
      </c>
      <c r="E370" s="215" t="s">
        <v>19</v>
      </c>
      <c r="F370" s="216" t="s">
        <v>495</v>
      </c>
      <c r="G370" s="213"/>
      <c r="H370" s="217">
        <v>79.75</v>
      </c>
      <c r="I370" s="218"/>
      <c r="J370" s="213"/>
      <c r="K370" s="213"/>
      <c r="L370" s="219"/>
      <c r="M370" s="220"/>
      <c r="N370" s="221"/>
      <c r="O370" s="221"/>
      <c r="P370" s="221"/>
      <c r="Q370" s="221"/>
      <c r="R370" s="221"/>
      <c r="S370" s="221"/>
      <c r="T370" s="22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23" t="s">
        <v>125</v>
      </c>
      <c r="AU370" s="223" t="s">
        <v>79</v>
      </c>
      <c r="AV370" s="13" t="s">
        <v>79</v>
      </c>
      <c r="AW370" s="13" t="s">
        <v>33</v>
      </c>
      <c r="AX370" s="13" t="s">
        <v>72</v>
      </c>
      <c r="AY370" s="223" t="s">
        <v>117</v>
      </c>
    </row>
    <row r="371" s="13" customFormat="1">
      <c r="A371" s="13"/>
      <c r="B371" s="212"/>
      <c r="C371" s="213"/>
      <c r="D371" s="214" t="s">
        <v>125</v>
      </c>
      <c r="E371" s="215" t="s">
        <v>19</v>
      </c>
      <c r="F371" s="216" t="s">
        <v>464</v>
      </c>
      <c r="G371" s="213"/>
      <c r="H371" s="217">
        <v>55</v>
      </c>
      <c r="I371" s="218"/>
      <c r="J371" s="213"/>
      <c r="K371" s="213"/>
      <c r="L371" s="219"/>
      <c r="M371" s="220"/>
      <c r="N371" s="221"/>
      <c r="O371" s="221"/>
      <c r="P371" s="221"/>
      <c r="Q371" s="221"/>
      <c r="R371" s="221"/>
      <c r="S371" s="221"/>
      <c r="T371" s="222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23" t="s">
        <v>125</v>
      </c>
      <c r="AU371" s="223" t="s">
        <v>79</v>
      </c>
      <c r="AV371" s="13" t="s">
        <v>79</v>
      </c>
      <c r="AW371" s="13" t="s">
        <v>33</v>
      </c>
      <c r="AX371" s="13" t="s">
        <v>72</v>
      </c>
      <c r="AY371" s="223" t="s">
        <v>117</v>
      </c>
    </row>
    <row r="372" s="13" customFormat="1">
      <c r="A372" s="13"/>
      <c r="B372" s="212"/>
      <c r="C372" s="213"/>
      <c r="D372" s="214" t="s">
        <v>125</v>
      </c>
      <c r="E372" s="215" t="s">
        <v>19</v>
      </c>
      <c r="F372" s="216" t="s">
        <v>465</v>
      </c>
      <c r="G372" s="213"/>
      <c r="H372" s="217">
        <v>148.69300000000001</v>
      </c>
      <c r="I372" s="218"/>
      <c r="J372" s="213"/>
      <c r="K372" s="213"/>
      <c r="L372" s="219"/>
      <c r="M372" s="220"/>
      <c r="N372" s="221"/>
      <c r="O372" s="221"/>
      <c r="P372" s="221"/>
      <c r="Q372" s="221"/>
      <c r="R372" s="221"/>
      <c r="S372" s="221"/>
      <c r="T372" s="222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23" t="s">
        <v>125</v>
      </c>
      <c r="AU372" s="223" t="s">
        <v>79</v>
      </c>
      <c r="AV372" s="13" t="s">
        <v>79</v>
      </c>
      <c r="AW372" s="13" t="s">
        <v>33</v>
      </c>
      <c r="AX372" s="13" t="s">
        <v>72</v>
      </c>
      <c r="AY372" s="223" t="s">
        <v>117</v>
      </c>
    </row>
    <row r="373" s="13" customFormat="1">
      <c r="A373" s="13"/>
      <c r="B373" s="212"/>
      <c r="C373" s="213"/>
      <c r="D373" s="214" t="s">
        <v>125</v>
      </c>
      <c r="E373" s="215" t="s">
        <v>19</v>
      </c>
      <c r="F373" s="216" t="s">
        <v>496</v>
      </c>
      <c r="G373" s="213"/>
      <c r="H373" s="217">
        <v>35.75</v>
      </c>
      <c r="I373" s="218"/>
      <c r="J373" s="213"/>
      <c r="K373" s="213"/>
      <c r="L373" s="219"/>
      <c r="M373" s="220"/>
      <c r="N373" s="221"/>
      <c r="O373" s="221"/>
      <c r="P373" s="221"/>
      <c r="Q373" s="221"/>
      <c r="R373" s="221"/>
      <c r="S373" s="221"/>
      <c r="T373" s="22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23" t="s">
        <v>125</v>
      </c>
      <c r="AU373" s="223" t="s">
        <v>79</v>
      </c>
      <c r="AV373" s="13" t="s">
        <v>79</v>
      </c>
      <c r="AW373" s="13" t="s">
        <v>33</v>
      </c>
      <c r="AX373" s="13" t="s">
        <v>72</v>
      </c>
      <c r="AY373" s="223" t="s">
        <v>117</v>
      </c>
    </row>
    <row r="374" s="13" customFormat="1">
      <c r="A374" s="13"/>
      <c r="B374" s="212"/>
      <c r="C374" s="213"/>
      <c r="D374" s="214" t="s">
        <v>125</v>
      </c>
      <c r="E374" s="215" t="s">
        <v>19</v>
      </c>
      <c r="F374" s="216" t="s">
        <v>497</v>
      </c>
      <c r="G374" s="213"/>
      <c r="H374" s="217">
        <v>6.3150000000000004</v>
      </c>
      <c r="I374" s="218"/>
      <c r="J374" s="213"/>
      <c r="K374" s="213"/>
      <c r="L374" s="219"/>
      <c r="M374" s="220"/>
      <c r="N374" s="221"/>
      <c r="O374" s="221"/>
      <c r="P374" s="221"/>
      <c r="Q374" s="221"/>
      <c r="R374" s="221"/>
      <c r="S374" s="221"/>
      <c r="T374" s="222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23" t="s">
        <v>125</v>
      </c>
      <c r="AU374" s="223" t="s">
        <v>79</v>
      </c>
      <c r="AV374" s="13" t="s">
        <v>79</v>
      </c>
      <c r="AW374" s="13" t="s">
        <v>33</v>
      </c>
      <c r="AX374" s="13" t="s">
        <v>72</v>
      </c>
      <c r="AY374" s="223" t="s">
        <v>117</v>
      </c>
    </row>
    <row r="375" s="14" customFormat="1">
      <c r="A375" s="14"/>
      <c r="B375" s="224"/>
      <c r="C375" s="225"/>
      <c r="D375" s="214" t="s">
        <v>125</v>
      </c>
      <c r="E375" s="226" t="s">
        <v>19</v>
      </c>
      <c r="F375" s="227" t="s">
        <v>127</v>
      </c>
      <c r="G375" s="225"/>
      <c r="H375" s="228">
        <v>325.50799999999998</v>
      </c>
      <c r="I375" s="229"/>
      <c r="J375" s="225"/>
      <c r="K375" s="225"/>
      <c r="L375" s="230"/>
      <c r="M375" s="231"/>
      <c r="N375" s="232"/>
      <c r="O375" s="232"/>
      <c r="P375" s="232"/>
      <c r="Q375" s="232"/>
      <c r="R375" s="232"/>
      <c r="S375" s="232"/>
      <c r="T375" s="233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34" t="s">
        <v>125</v>
      </c>
      <c r="AU375" s="234" t="s">
        <v>79</v>
      </c>
      <c r="AV375" s="14" t="s">
        <v>128</v>
      </c>
      <c r="AW375" s="14" t="s">
        <v>33</v>
      </c>
      <c r="AX375" s="14" t="s">
        <v>77</v>
      </c>
      <c r="AY375" s="234" t="s">
        <v>117</v>
      </c>
    </row>
    <row r="376" s="2" customFormat="1" ht="16.5" customHeight="1">
      <c r="A376" s="40"/>
      <c r="B376" s="41"/>
      <c r="C376" s="261" t="s">
        <v>498</v>
      </c>
      <c r="D376" s="261" t="s">
        <v>441</v>
      </c>
      <c r="E376" s="262" t="s">
        <v>486</v>
      </c>
      <c r="F376" s="263" t="s">
        <v>487</v>
      </c>
      <c r="G376" s="264" t="s">
        <v>263</v>
      </c>
      <c r="H376" s="265">
        <v>358.05900000000003</v>
      </c>
      <c r="I376" s="266"/>
      <c r="J376" s="267">
        <f>ROUND(I376*H376,2)</f>
        <v>0</v>
      </c>
      <c r="K376" s="263" t="s">
        <v>132</v>
      </c>
      <c r="L376" s="268"/>
      <c r="M376" s="269" t="s">
        <v>19</v>
      </c>
      <c r="N376" s="270" t="s">
        <v>43</v>
      </c>
      <c r="O376" s="86"/>
      <c r="P376" s="208">
        <f>O376*H376</f>
        <v>0</v>
      </c>
      <c r="Q376" s="208">
        <v>0.00029999999999999997</v>
      </c>
      <c r="R376" s="208">
        <f>Q376*H376</f>
        <v>0.10741770000000001</v>
      </c>
      <c r="S376" s="208">
        <v>0</v>
      </c>
      <c r="T376" s="209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0" t="s">
        <v>345</v>
      </c>
      <c r="AT376" s="210" t="s">
        <v>441</v>
      </c>
      <c r="AU376" s="210" t="s">
        <v>79</v>
      </c>
      <c r="AY376" s="19" t="s">
        <v>117</v>
      </c>
      <c r="BE376" s="211">
        <f>IF(N376="základní",J376,0)</f>
        <v>0</v>
      </c>
      <c r="BF376" s="211">
        <f>IF(N376="snížená",J376,0)</f>
        <v>0</v>
      </c>
      <c r="BG376" s="211">
        <f>IF(N376="zákl. přenesená",J376,0)</f>
        <v>0</v>
      </c>
      <c r="BH376" s="211">
        <f>IF(N376="sníž. přenesená",J376,0)</f>
        <v>0</v>
      </c>
      <c r="BI376" s="211">
        <f>IF(N376="nulová",J376,0)</f>
        <v>0</v>
      </c>
      <c r="BJ376" s="19" t="s">
        <v>77</v>
      </c>
      <c r="BK376" s="211">
        <f>ROUND(I376*H376,2)</f>
        <v>0</v>
      </c>
      <c r="BL376" s="19" t="s">
        <v>225</v>
      </c>
      <c r="BM376" s="210" t="s">
        <v>499</v>
      </c>
    </row>
    <row r="377" s="13" customFormat="1">
      <c r="A377" s="13"/>
      <c r="B377" s="212"/>
      <c r="C377" s="213"/>
      <c r="D377" s="214" t="s">
        <v>125</v>
      </c>
      <c r="E377" s="213"/>
      <c r="F377" s="216" t="s">
        <v>500</v>
      </c>
      <c r="G377" s="213"/>
      <c r="H377" s="217">
        <v>358.05900000000003</v>
      </c>
      <c r="I377" s="218"/>
      <c r="J377" s="213"/>
      <c r="K377" s="213"/>
      <c r="L377" s="219"/>
      <c r="M377" s="220"/>
      <c r="N377" s="221"/>
      <c r="O377" s="221"/>
      <c r="P377" s="221"/>
      <c r="Q377" s="221"/>
      <c r="R377" s="221"/>
      <c r="S377" s="221"/>
      <c r="T377" s="22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23" t="s">
        <v>125</v>
      </c>
      <c r="AU377" s="223" t="s">
        <v>79</v>
      </c>
      <c r="AV377" s="13" t="s">
        <v>79</v>
      </c>
      <c r="AW377" s="13" t="s">
        <v>4</v>
      </c>
      <c r="AX377" s="13" t="s">
        <v>77</v>
      </c>
      <c r="AY377" s="223" t="s">
        <v>117</v>
      </c>
    </row>
    <row r="378" s="2" customFormat="1" ht="24.15" customHeight="1">
      <c r="A378" s="40"/>
      <c r="B378" s="41"/>
      <c r="C378" s="199" t="s">
        <v>501</v>
      </c>
      <c r="D378" s="199" t="s">
        <v>119</v>
      </c>
      <c r="E378" s="200" t="s">
        <v>502</v>
      </c>
      <c r="F378" s="201" t="s">
        <v>503</v>
      </c>
      <c r="G378" s="202" t="s">
        <v>504</v>
      </c>
      <c r="H378" s="271"/>
      <c r="I378" s="204"/>
      <c r="J378" s="205">
        <f>ROUND(I378*H378,2)</f>
        <v>0</v>
      </c>
      <c r="K378" s="201" t="s">
        <v>132</v>
      </c>
      <c r="L378" s="46"/>
      <c r="M378" s="206" t="s">
        <v>19</v>
      </c>
      <c r="N378" s="207" t="s">
        <v>43</v>
      </c>
      <c r="O378" s="86"/>
      <c r="P378" s="208">
        <f>O378*H378</f>
        <v>0</v>
      </c>
      <c r="Q378" s="208">
        <v>0</v>
      </c>
      <c r="R378" s="208">
        <f>Q378*H378</f>
        <v>0</v>
      </c>
      <c r="S378" s="208">
        <v>0</v>
      </c>
      <c r="T378" s="209">
        <f>S378*H378</f>
        <v>0</v>
      </c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R378" s="210" t="s">
        <v>225</v>
      </c>
      <c r="AT378" s="210" t="s">
        <v>119</v>
      </c>
      <c r="AU378" s="210" t="s">
        <v>79</v>
      </c>
      <c r="AY378" s="19" t="s">
        <v>117</v>
      </c>
      <c r="BE378" s="211">
        <f>IF(N378="základní",J378,0)</f>
        <v>0</v>
      </c>
      <c r="BF378" s="211">
        <f>IF(N378="snížená",J378,0)</f>
        <v>0</v>
      </c>
      <c r="BG378" s="211">
        <f>IF(N378="zákl. přenesená",J378,0)</f>
        <v>0</v>
      </c>
      <c r="BH378" s="211">
        <f>IF(N378="sníž. přenesená",J378,0)</f>
        <v>0</v>
      </c>
      <c r="BI378" s="211">
        <f>IF(N378="nulová",J378,0)</f>
        <v>0</v>
      </c>
      <c r="BJ378" s="19" t="s">
        <v>77</v>
      </c>
      <c r="BK378" s="211">
        <f>ROUND(I378*H378,2)</f>
        <v>0</v>
      </c>
      <c r="BL378" s="19" t="s">
        <v>225</v>
      </c>
      <c r="BM378" s="210" t="s">
        <v>505</v>
      </c>
    </row>
    <row r="379" s="2" customFormat="1">
      <c r="A379" s="40"/>
      <c r="B379" s="41"/>
      <c r="C379" s="42"/>
      <c r="D379" s="235" t="s">
        <v>134</v>
      </c>
      <c r="E379" s="42"/>
      <c r="F379" s="236" t="s">
        <v>506</v>
      </c>
      <c r="G379" s="42"/>
      <c r="H379" s="42"/>
      <c r="I379" s="237"/>
      <c r="J379" s="42"/>
      <c r="K379" s="42"/>
      <c r="L379" s="46"/>
      <c r="M379" s="272"/>
      <c r="N379" s="273"/>
      <c r="O379" s="274"/>
      <c r="P379" s="274"/>
      <c r="Q379" s="274"/>
      <c r="R379" s="274"/>
      <c r="S379" s="274"/>
      <c r="T379" s="275"/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T379" s="19" t="s">
        <v>134</v>
      </c>
      <c r="AU379" s="19" t="s">
        <v>79</v>
      </c>
    </row>
    <row r="380" s="2" customFormat="1" ht="6.96" customHeight="1">
      <c r="A380" s="40"/>
      <c r="B380" s="61"/>
      <c r="C380" s="62"/>
      <c r="D380" s="62"/>
      <c r="E380" s="62"/>
      <c r="F380" s="62"/>
      <c r="G380" s="62"/>
      <c r="H380" s="62"/>
      <c r="I380" s="62"/>
      <c r="J380" s="62"/>
      <c r="K380" s="62"/>
      <c r="L380" s="46"/>
      <c r="M380" s="40"/>
      <c r="O380" s="40"/>
      <c r="P380" s="40"/>
      <c r="Q380" s="40"/>
      <c r="R380" s="40"/>
      <c r="S380" s="40"/>
      <c r="T380" s="40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</row>
  </sheetData>
  <sheetProtection sheet="1" autoFilter="0" formatColumns="0" formatRows="0" objects="1" scenarios="1" spinCount="100000" saltValue="0u8PvkDjLRcHC9SGlONQSJD0xhjclw1UbtD6jHOgntSlecBikUAYgZvGXavl1xBEnsaThasRRG6IF2LWIVBXdQ==" hashValue="80YT+58xW3ZV56qfw2Ns1CfSGyLPdAvyxD9XJx5JFkuhuLx4k2cvnZRtkwqpEg6j3NGjY3IW8nlHHrwl8IhWyg==" algorithmName="SHA-512" password="CEE1"/>
  <autoFilter ref="C88:K379"/>
  <mergeCells count="6">
    <mergeCell ref="E7:H7"/>
    <mergeCell ref="E16:H16"/>
    <mergeCell ref="E25:H25"/>
    <mergeCell ref="E46:H46"/>
    <mergeCell ref="E81:H81"/>
    <mergeCell ref="L2:V2"/>
  </mergeCells>
  <hyperlinks>
    <hyperlink ref="F96" r:id="rId1" display="https://podminky.urs.cz/item/CS_URS_2022_01/115101201"/>
    <hyperlink ref="F101" r:id="rId2" display="https://podminky.urs.cz/item/CS_URS_2022_01/115101301"/>
    <hyperlink ref="F105" r:id="rId3" display="https://podminky.urs.cz/item/CS_URS_2022_01/122251104"/>
    <hyperlink ref="F110" r:id="rId4" display="https://podminky.urs.cz/item/CS_URS_2022_01/122351104"/>
    <hyperlink ref="F115" r:id="rId5" display="https://podminky.urs.cz/item/CS_URS_2022_01/132251401"/>
    <hyperlink ref="F120" r:id="rId6" display="https://podminky.urs.cz/item/CS_URS_2022_01/132351401"/>
    <hyperlink ref="F125" r:id="rId7" display="https://podminky.urs.cz/item/CS_URS_2022_01/139951111"/>
    <hyperlink ref="F130" r:id="rId8" display="https://podminky.urs.cz/item/CS_URS_2022_01/162651112"/>
    <hyperlink ref="F137" r:id="rId9" display="https://podminky.urs.cz/item/CS_URS_2022_01/162651132"/>
    <hyperlink ref="F142" r:id="rId10" display="https://podminky.urs.cz/item/CS_URS_2022_01/167151111"/>
    <hyperlink ref="F146" r:id="rId11" display="https://podminky.urs.cz/item/CS_URS_2022_01/171251201"/>
    <hyperlink ref="F153" r:id="rId12" display="https://podminky.urs.cz/item/CS_URS_2022_01/171201221"/>
    <hyperlink ref="F157" r:id="rId13" display="https://podminky.urs.cz/item/CS_URS_2022_01/174151101"/>
    <hyperlink ref="F167" r:id="rId14" display="https://podminky.urs.cz/item/CS_URS_2022_01/212312111"/>
    <hyperlink ref="F171" r:id="rId15" display="https://podminky.urs.cz/item/CS_URS_2022_01/211531111"/>
    <hyperlink ref="F175" r:id="rId16" display="https://podminky.urs.cz/item/CS_URS_2022_01/212755216"/>
    <hyperlink ref="F179" r:id="rId17" display="https://podminky.urs.cz/item/CS_URS_2022_01/212972113"/>
    <hyperlink ref="F184" r:id="rId18" display="https://podminky.urs.cz/item/CS_URS_2022_01/327323128"/>
    <hyperlink ref="F200" r:id="rId19" display="https://podminky.urs.cz/item/CS_URS_2022_01/327351211"/>
    <hyperlink ref="F215" r:id="rId20" display="https://podminky.urs.cz/item/CS_URS_2022_01/327351221"/>
    <hyperlink ref="F217" r:id="rId21" display="https://podminky.urs.cz/item/CS_URS_2022_01/327361006"/>
    <hyperlink ref="F222" r:id="rId22" display="https://podminky.urs.cz/item/CS_URS_2022_01/327361016"/>
    <hyperlink ref="F226" r:id="rId23" display="https://podminky.urs.cz/item/CS_URS_2022_01/327361040"/>
    <hyperlink ref="F230" r:id="rId24" display="https://podminky.urs.cz/item/CS_URS_2022_01/317321018"/>
    <hyperlink ref="F235" r:id="rId25" display="https://podminky.urs.cz/item/CS_URS_2022_01/317353111"/>
    <hyperlink ref="F240" r:id="rId26" display="https://podminky.urs.cz/item/CS_URS_2022_01/317353112"/>
    <hyperlink ref="F242" r:id="rId27" display="https://podminky.urs.cz/item/CS_URS_2022_01/317361016"/>
    <hyperlink ref="F246" r:id="rId28" display="https://podminky.urs.cz/item/CS_URS_2022_01/311351911"/>
    <hyperlink ref="F258" r:id="rId29" display="https://podminky.urs.cz/item/CS_URS_2022_01/388995215"/>
    <hyperlink ref="F263" r:id="rId30" display="https://podminky.urs.cz/item/CS_URS_2022_01/327501111"/>
    <hyperlink ref="F272" r:id="rId31" display="https://podminky.urs.cz/item/CS_URS_2022_01/462511270"/>
    <hyperlink ref="F276" r:id="rId32" display="https://podminky.urs.cz/item/CS_URS_2022_01/462519002"/>
    <hyperlink ref="F282" r:id="rId33" display="https://podminky.urs.cz/item/CS_URS_2022_01/622111001"/>
    <hyperlink ref="F295" r:id="rId34" display="https://podminky.urs.cz/item/CS_URS_2022_01/629992112"/>
    <hyperlink ref="F301" r:id="rId35" display="https://podminky.urs.cz/item/CS_URS_2022_01/631311123"/>
    <hyperlink ref="F308" r:id="rId36" display="https://podminky.urs.cz/item/CS_URS_2022_01/931992111"/>
    <hyperlink ref="F320" r:id="rId37" display="https://podminky.urs.cz/item/CS_URS_2022_01/997013219"/>
    <hyperlink ref="F322" r:id="rId38" display="https://podminky.urs.cz/item/CS_URS_2022_01/997013501"/>
    <hyperlink ref="F324" r:id="rId39" display="https://podminky.urs.cz/item/CS_URS_2022_01/997013509"/>
    <hyperlink ref="F327" r:id="rId40" display="https://podminky.urs.cz/item/CS_URS_2022_01/997013631"/>
    <hyperlink ref="F330" r:id="rId41" display="https://podminky.urs.cz/item/CS_URS_2022_01/998153131"/>
    <hyperlink ref="F334" r:id="rId42" display="https://podminky.urs.cz/item/CS_URS_2022_01/711111001"/>
    <hyperlink ref="F340" r:id="rId43" display="https://podminky.urs.cz/item/CS_URS_2022_01/711111002"/>
    <hyperlink ref="F347" r:id="rId44" display="https://podminky.urs.cz/item/CS_URS_2022_01/711112001"/>
    <hyperlink ref="F356" r:id="rId45" display="https://podminky.urs.cz/item/CS_URS_2022_01/711112002"/>
    <hyperlink ref="F363" r:id="rId46" display="https://podminky.urs.cz/item/CS_URS_2022_01/711491172"/>
    <hyperlink ref="F369" r:id="rId47" display="https://podminky.urs.cz/item/CS_URS_2022_01/711491272"/>
    <hyperlink ref="F379" r:id="rId48" display="https://podminky.urs.cz/item/CS_URS_2022_01/9987112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7" customFormat="1" ht="45" customHeight="1">
      <c r="B3" s="280"/>
      <c r="C3" s="281" t="s">
        <v>507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508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509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510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511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512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513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514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515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516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517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76</v>
      </c>
      <c r="F18" s="287" t="s">
        <v>518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519</v>
      </c>
      <c r="F19" s="287" t="s">
        <v>520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521</v>
      </c>
      <c r="F20" s="287" t="s">
        <v>522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523</v>
      </c>
      <c r="F21" s="287" t="s">
        <v>524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525</v>
      </c>
      <c r="F22" s="287" t="s">
        <v>526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527</v>
      </c>
      <c r="F23" s="287" t="s">
        <v>528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529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530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531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532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533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534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535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536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537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103</v>
      </c>
      <c r="F36" s="287"/>
      <c r="G36" s="287" t="s">
        <v>538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539</v>
      </c>
      <c r="F37" s="287"/>
      <c r="G37" s="287" t="s">
        <v>540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53</v>
      </c>
      <c r="F38" s="287"/>
      <c r="G38" s="287" t="s">
        <v>541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54</v>
      </c>
      <c r="F39" s="287"/>
      <c r="G39" s="287" t="s">
        <v>542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104</v>
      </c>
      <c r="F40" s="287"/>
      <c r="G40" s="287" t="s">
        <v>543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105</v>
      </c>
      <c r="F41" s="287"/>
      <c r="G41" s="287" t="s">
        <v>544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545</v>
      </c>
      <c r="F42" s="287"/>
      <c r="G42" s="287" t="s">
        <v>546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547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548</v>
      </c>
      <c r="F44" s="287"/>
      <c r="G44" s="287" t="s">
        <v>549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107</v>
      </c>
      <c r="F45" s="287"/>
      <c r="G45" s="287" t="s">
        <v>550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551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552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553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554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555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556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557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558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559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560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561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562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563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564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565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566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567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568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569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570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571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572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573</v>
      </c>
      <c r="D76" s="305"/>
      <c r="E76" s="305"/>
      <c r="F76" s="305" t="s">
        <v>574</v>
      </c>
      <c r="G76" s="306"/>
      <c r="H76" s="305" t="s">
        <v>54</v>
      </c>
      <c r="I76" s="305" t="s">
        <v>57</v>
      </c>
      <c r="J76" s="305" t="s">
        <v>575</v>
      </c>
      <c r="K76" s="304"/>
    </row>
    <row r="77" s="1" customFormat="1" ht="17.25" customHeight="1">
      <c r="B77" s="302"/>
      <c r="C77" s="307" t="s">
        <v>576</v>
      </c>
      <c r="D77" s="307"/>
      <c r="E77" s="307"/>
      <c r="F77" s="308" t="s">
        <v>577</v>
      </c>
      <c r="G77" s="309"/>
      <c r="H77" s="307"/>
      <c r="I77" s="307"/>
      <c r="J77" s="307" t="s">
        <v>578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53</v>
      </c>
      <c r="D79" s="312"/>
      <c r="E79" s="312"/>
      <c r="F79" s="313" t="s">
        <v>579</v>
      </c>
      <c r="G79" s="314"/>
      <c r="H79" s="290" t="s">
        <v>580</v>
      </c>
      <c r="I79" s="290" t="s">
        <v>581</v>
      </c>
      <c r="J79" s="290">
        <v>20</v>
      </c>
      <c r="K79" s="304"/>
    </row>
    <row r="80" s="1" customFormat="1" ht="15" customHeight="1">
      <c r="B80" s="302"/>
      <c r="C80" s="290" t="s">
        <v>582</v>
      </c>
      <c r="D80" s="290"/>
      <c r="E80" s="290"/>
      <c r="F80" s="313" t="s">
        <v>579</v>
      </c>
      <c r="G80" s="314"/>
      <c r="H80" s="290" t="s">
        <v>583</v>
      </c>
      <c r="I80" s="290" t="s">
        <v>581</v>
      </c>
      <c r="J80" s="290">
        <v>120</v>
      </c>
      <c r="K80" s="304"/>
    </row>
    <row r="81" s="1" customFormat="1" ht="15" customHeight="1">
      <c r="B81" s="315"/>
      <c r="C81" s="290" t="s">
        <v>584</v>
      </c>
      <c r="D81" s="290"/>
      <c r="E81" s="290"/>
      <c r="F81" s="313" t="s">
        <v>585</v>
      </c>
      <c r="G81" s="314"/>
      <c r="H81" s="290" t="s">
        <v>586</v>
      </c>
      <c r="I81" s="290" t="s">
        <v>581</v>
      </c>
      <c r="J81" s="290">
        <v>50</v>
      </c>
      <c r="K81" s="304"/>
    </row>
    <row r="82" s="1" customFormat="1" ht="15" customHeight="1">
      <c r="B82" s="315"/>
      <c r="C82" s="290" t="s">
        <v>587</v>
      </c>
      <c r="D82" s="290"/>
      <c r="E82" s="290"/>
      <c r="F82" s="313" t="s">
        <v>579</v>
      </c>
      <c r="G82" s="314"/>
      <c r="H82" s="290" t="s">
        <v>588</v>
      </c>
      <c r="I82" s="290" t="s">
        <v>589</v>
      </c>
      <c r="J82" s="290"/>
      <c r="K82" s="304"/>
    </row>
    <row r="83" s="1" customFormat="1" ht="15" customHeight="1">
      <c r="B83" s="315"/>
      <c r="C83" s="316" t="s">
        <v>590</v>
      </c>
      <c r="D83" s="316"/>
      <c r="E83" s="316"/>
      <c r="F83" s="317" t="s">
        <v>585</v>
      </c>
      <c r="G83" s="316"/>
      <c r="H83" s="316" t="s">
        <v>591</v>
      </c>
      <c r="I83" s="316" t="s">
        <v>581</v>
      </c>
      <c r="J83" s="316">
        <v>15</v>
      </c>
      <c r="K83" s="304"/>
    </row>
    <row r="84" s="1" customFormat="1" ht="15" customHeight="1">
      <c r="B84" s="315"/>
      <c r="C84" s="316" t="s">
        <v>592</v>
      </c>
      <c r="D84" s="316"/>
      <c r="E84" s="316"/>
      <c r="F84" s="317" t="s">
        <v>585</v>
      </c>
      <c r="G84" s="316"/>
      <c r="H84" s="316" t="s">
        <v>593</v>
      </c>
      <c r="I84" s="316" t="s">
        <v>581</v>
      </c>
      <c r="J84" s="316">
        <v>15</v>
      </c>
      <c r="K84" s="304"/>
    </row>
    <row r="85" s="1" customFormat="1" ht="15" customHeight="1">
      <c r="B85" s="315"/>
      <c r="C85" s="316" t="s">
        <v>594</v>
      </c>
      <c r="D85" s="316"/>
      <c r="E85" s="316"/>
      <c r="F85" s="317" t="s">
        <v>585</v>
      </c>
      <c r="G85" s="316"/>
      <c r="H85" s="316" t="s">
        <v>595</v>
      </c>
      <c r="I85" s="316" t="s">
        <v>581</v>
      </c>
      <c r="J85" s="316">
        <v>20</v>
      </c>
      <c r="K85" s="304"/>
    </row>
    <row r="86" s="1" customFormat="1" ht="15" customHeight="1">
      <c r="B86" s="315"/>
      <c r="C86" s="316" t="s">
        <v>596</v>
      </c>
      <c r="D86" s="316"/>
      <c r="E86" s="316"/>
      <c r="F86" s="317" t="s">
        <v>585</v>
      </c>
      <c r="G86" s="316"/>
      <c r="H86" s="316" t="s">
        <v>597</v>
      </c>
      <c r="I86" s="316" t="s">
        <v>581</v>
      </c>
      <c r="J86" s="316">
        <v>20</v>
      </c>
      <c r="K86" s="304"/>
    </row>
    <row r="87" s="1" customFormat="1" ht="15" customHeight="1">
      <c r="B87" s="315"/>
      <c r="C87" s="290" t="s">
        <v>598</v>
      </c>
      <c r="D87" s="290"/>
      <c r="E87" s="290"/>
      <c r="F87" s="313" t="s">
        <v>585</v>
      </c>
      <c r="G87" s="314"/>
      <c r="H87" s="290" t="s">
        <v>599</v>
      </c>
      <c r="I87" s="290" t="s">
        <v>581</v>
      </c>
      <c r="J87" s="290">
        <v>50</v>
      </c>
      <c r="K87" s="304"/>
    </row>
    <row r="88" s="1" customFormat="1" ht="15" customHeight="1">
      <c r="B88" s="315"/>
      <c r="C88" s="290" t="s">
        <v>600</v>
      </c>
      <c r="D88" s="290"/>
      <c r="E88" s="290"/>
      <c r="F88" s="313" t="s">
        <v>585</v>
      </c>
      <c r="G88" s="314"/>
      <c r="H88" s="290" t="s">
        <v>601</v>
      </c>
      <c r="I88" s="290" t="s">
        <v>581</v>
      </c>
      <c r="J88" s="290">
        <v>20</v>
      </c>
      <c r="K88" s="304"/>
    </row>
    <row r="89" s="1" customFormat="1" ht="15" customHeight="1">
      <c r="B89" s="315"/>
      <c r="C89" s="290" t="s">
        <v>602</v>
      </c>
      <c r="D89" s="290"/>
      <c r="E89" s="290"/>
      <c r="F89" s="313" t="s">
        <v>585</v>
      </c>
      <c r="G89" s="314"/>
      <c r="H89" s="290" t="s">
        <v>603</v>
      </c>
      <c r="I89" s="290" t="s">
        <v>581</v>
      </c>
      <c r="J89" s="290">
        <v>20</v>
      </c>
      <c r="K89" s="304"/>
    </row>
    <row r="90" s="1" customFormat="1" ht="15" customHeight="1">
      <c r="B90" s="315"/>
      <c r="C90" s="290" t="s">
        <v>604</v>
      </c>
      <c r="D90" s="290"/>
      <c r="E90" s="290"/>
      <c r="F90" s="313" t="s">
        <v>585</v>
      </c>
      <c r="G90" s="314"/>
      <c r="H90" s="290" t="s">
        <v>605</v>
      </c>
      <c r="I90" s="290" t="s">
        <v>581</v>
      </c>
      <c r="J90" s="290">
        <v>50</v>
      </c>
      <c r="K90" s="304"/>
    </row>
    <row r="91" s="1" customFormat="1" ht="15" customHeight="1">
      <c r="B91" s="315"/>
      <c r="C91" s="290" t="s">
        <v>606</v>
      </c>
      <c r="D91" s="290"/>
      <c r="E91" s="290"/>
      <c r="F91" s="313" t="s">
        <v>585</v>
      </c>
      <c r="G91" s="314"/>
      <c r="H91" s="290" t="s">
        <v>606</v>
      </c>
      <c r="I91" s="290" t="s">
        <v>581</v>
      </c>
      <c r="J91" s="290">
        <v>50</v>
      </c>
      <c r="K91" s="304"/>
    </row>
    <row r="92" s="1" customFormat="1" ht="15" customHeight="1">
      <c r="B92" s="315"/>
      <c r="C92" s="290" t="s">
        <v>607</v>
      </c>
      <c r="D92" s="290"/>
      <c r="E92" s="290"/>
      <c r="F92" s="313" t="s">
        <v>585</v>
      </c>
      <c r="G92" s="314"/>
      <c r="H92" s="290" t="s">
        <v>608</v>
      </c>
      <c r="I92" s="290" t="s">
        <v>581</v>
      </c>
      <c r="J92" s="290">
        <v>255</v>
      </c>
      <c r="K92" s="304"/>
    </row>
    <row r="93" s="1" customFormat="1" ht="15" customHeight="1">
      <c r="B93" s="315"/>
      <c r="C93" s="290" t="s">
        <v>609</v>
      </c>
      <c r="D93" s="290"/>
      <c r="E93" s="290"/>
      <c r="F93" s="313" t="s">
        <v>579</v>
      </c>
      <c r="G93" s="314"/>
      <c r="H93" s="290" t="s">
        <v>610</v>
      </c>
      <c r="I93" s="290" t="s">
        <v>611</v>
      </c>
      <c r="J93" s="290"/>
      <c r="K93" s="304"/>
    </row>
    <row r="94" s="1" customFormat="1" ht="15" customHeight="1">
      <c r="B94" s="315"/>
      <c r="C94" s="290" t="s">
        <v>612</v>
      </c>
      <c r="D94" s="290"/>
      <c r="E94" s="290"/>
      <c r="F94" s="313" t="s">
        <v>579</v>
      </c>
      <c r="G94" s="314"/>
      <c r="H94" s="290" t="s">
        <v>613</v>
      </c>
      <c r="I94" s="290" t="s">
        <v>614</v>
      </c>
      <c r="J94" s="290"/>
      <c r="K94" s="304"/>
    </row>
    <row r="95" s="1" customFormat="1" ht="15" customHeight="1">
      <c r="B95" s="315"/>
      <c r="C95" s="290" t="s">
        <v>615</v>
      </c>
      <c r="D95" s="290"/>
      <c r="E95" s="290"/>
      <c r="F95" s="313" t="s">
        <v>579</v>
      </c>
      <c r="G95" s="314"/>
      <c r="H95" s="290" t="s">
        <v>615</v>
      </c>
      <c r="I95" s="290" t="s">
        <v>614</v>
      </c>
      <c r="J95" s="290"/>
      <c r="K95" s="304"/>
    </row>
    <row r="96" s="1" customFormat="1" ht="15" customHeight="1">
      <c r="B96" s="315"/>
      <c r="C96" s="290" t="s">
        <v>38</v>
      </c>
      <c r="D96" s="290"/>
      <c r="E96" s="290"/>
      <c r="F96" s="313" t="s">
        <v>579</v>
      </c>
      <c r="G96" s="314"/>
      <c r="H96" s="290" t="s">
        <v>616</v>
      </c>
      <c r="I96" s="290" t="s">
        <v>614</v>
      </c>
      <c r="J96" s="290"/>
      <c r="K96" s="304"/>
    </row>
    <row r="97" s="1" customFormat="1" ht="15" customHeight="1">
      <c r="B97" s="315"/>
      <c r="C97" s="290" t="s">
        <v>48</v>
      </c>
      <c r="D97" s="290"/>
      <c r="E97" s="290"/>
      <c r="F97" s="313" t="s">
        <v>579</v>
      </c>
      <c r="G97" s="314"/>
      <c r="H97" s="290" t="s">
        <v>617</v>
      </c>
      <c r="I97" s="290" t="s">
        <v>614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618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573</v>
      </c>
      <c r="D103" s="305"/>
      <c r="E103" s="305"/>
      <c r="F103" s="305" t="s">
        <v>574</v>
      </c>
      <c r="G103" s="306"/>
      <c r="H103" s="305" t="s">
        <v>54</v>
      </c>
      <c r="I103" s="305" t="s">
        <v>57</v>
      </c>
      <c r="J103" s="305" t="s">
        <v>575</v>
      </c>
      <c r="K103" s="304"/>
    </row>
    <row r="104" s="1" customFormat="1" ht="17.25" customHeight="1">
      <c r="B104" s="302"/>
      <c r="C104" s="307" t="s">
        <v>576</v>
      </c>
      <c r="D104" s="307"/>
      <c r="E104" s="307"/>
      <c r="F104" s="308" t="s">
        <v>577</v>
      </c>
      <c r="G104" s="309"/>
      <c r="H104" s="307"/>
      <c r="I104" s="307"/>
      <c r="J104" s="307" t="s">
        <v>578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53</v>
      </c>
      <c r="D106" s="312"/>
      <c r="E106" s="312"/>
      <c r="F106" s="313" t="s">
        <v>579</v>
      </c>
      <c r="G106" s="290"/>
      <c r="H106" s="290" t="s">
        <v>619</v>
      </c>
      <c r="I106" s="290" t="s">
        <v>581</v>
      </c>
      <c r="J106" s="290">
        <v>20</v>
      </c>
      <c r="K106" s="304"/>
    </row>
    <row r="107" s="1" customFormat="1" ht="15" customHeight="1">
      <c r="B107" s="302"/>
      <c r="C107" s="290" t="s">
        <v>582</v>
      </c>
      <c r="D107" s="290"/>
      <c r="E107" s="290"/>
      <c r="F107" s="313" t="s">
        <v>579</v>
      </c>
      <c r="G107" s="290"/>
      <c r="H107" s="290" t="s">
        <v>619</v>
      </c>
      <c r="I107" s="290" t="s">
        <v>581</v>
      </c>
      <c r="J107" s="290">
        <v>120</v>
      </c>
      <c r="K107" s="304"/>
    </row>
    <row r="108" s="1" customFormat="1" ht="15" customHeight="1">
      <c r="B108" s="315"/>
      <c r="C108" s="290" t="s">
        <v>584</v>
      </c>
      <c r="D108" s="290"/>
      <c r="E108" s="290"/>
      <c r="F108" s="313" t="s">
        <v>585</v>
      </c>
      <c r="G108" s="290"/>
      <c r="H108" s="290" t="s">
        <v>619</v>
      </c>
      <c r="I108" s="290" t="s">
        <v>581</v>
      </c>
      <c r="J108" s="290">
        <v>50</v>
      </c>
      <c r="K108" s="304"/>
    </row>
    <row r="109" s="1" customFormat="1" ht="15" customHeight="1">
      <c r="B109" s="315"/>
      <c r="C109" s="290" t="s">
        <v>587</v>
      </c>
      <c r="D109" s="290"/>
      <c r="E109" s="290"/>
      <c r="F109" s="313" t="s">
        <v>579</v>
      </c>
      <c r="G109" s="290"/>
      <c r="H109" s="290" t="s">
        <v>619</v>
      </c>
      <c r="I109" s="290" t="s">
        <v>589</v>
      </c>
      <c r="J109" s="290"/>
      <c r="K109" s="304"/>
    </row>
    <row r="110" s="1" customFormat="1" ht="15" customHeight="1">
      <c r="B110" s="315"/>
      <c r="C110" s="290" t="s">
        <v>598</v>
      </c>
      <c r="D110" s="290"/>
      <c r="E110" s="290"/>
      <c r="F110" s="313" t="s">
        <v>585</v>
      </c>
      <c r="G110" s="290"/>
      <c r="H110" s="290" t="s">
        <v>619</v>
      </c>
      <c r="I110" s="290" t="s">
        <v>581</v>
      </c>
      <c r="J110" s="290">
        <v>50</v>
      </c>
      <c r="K110" s="304"/>
    </row>
    <row r="111" s="1" customFormat="1" ht="15" customHeight="1">
      <c r="B111" s="315"/>
      <c r="C111" s="290" t="s">
        <v>606</v>
      </c>
      <c r="D111" s="290"/>
      <c r="E111" s="290"/>
      <c r="F111" s="313" t="s">
        <v>585</v>
      </c>
      <c r="G111" s="290"/>
      <c r="H111" s="290" t="s">
        <v>619</v>
      </c>
      <c r="I111" s="290" t="s">
        <v>581</v>
      </c>
      <c r="J111" s="290">
        <v>50</v>
      </c>
      <c r="K111" s="304"/>
    </row>
    <row r="112" s="1" customFormat="1" ht="15" customHeight="1">
      <c r="B112" s="315"/>
      <c r="C112" s="290" t="s">
        <v>604</v>
      </c>
      <c r="D112" s="290"/>
      <c r="E112" s="290"/>
      <c r="F112" s="313" t="s">
        <v>585</v>
      </c>
      <c r="G112" s="290"/>
      <c r="H112" s="290" t="s">
        <v>619</v>
      </c>
      <c r="I112" s="290" t="s">
        <v>581</v>
      </c>
      <c r="J112" s="290">
        <v>50</v>
      </c>
      <c r="K112" s="304"/>
    </row>
    <row r="113" s="1" customFormat="1" ht="15" customHeight="1">
      <c r="B113" s="315"/>
      <c r="C113" s="290" t="s">
        <v>53</v>
      </c>
      <c r="D113" s="290"/>
      <c r="E113" s="290"/>
      <c r="F113" s="313" t="s">
        <v>579</v>
      </c>
      <c r="G113" s="290"/>
      <c r="H113" s="290" t="s">
        <v>620</v>
      </c>
      <c r="I113" s="290" t="s">
        <v>581</v>
      </c>
      <c r="J113" s="290">
        <v>20</v>
      </c>
      <c r="K113" s="304"/>
    </row>
    <row r="114" s="1" customFormat="1" ht="15" customHeight="1">
      <c r="B114" s="315"/>
      <c r="C114" s="290" t="s">
        <v>621</v>
      </c>
      <c r="D114" s="290"/>
      <c r="E114" s="290"/>
      <c r="F114" s="313" t="s">
        <v>579</v>
      </c>
      <c r="G114" s="290"/>
      <c r="H114" s="290" t="s">
        <v>622</v>
      </c>
      <c r="I114" s="290" t="s">
        <v>581</v>
      </c>
      <c r="J114" s="290">
        <v>120</v>
      </c>
      <c r="K114" s="304"/>
    </row>
    <row r="115" s="1" customFormat="1" ht="15" customHeight="1">
      <c r="B115" s="315"/>
      <c r="C115" s="290" t="s">
        <v>38</v>
      </c>
      <c r="D115" s="290"/>
      <c r="E115" s="290"/>
      <c r="F115" s="313" t="s">
        <v>579</v>
      </c>
      <c r="G115" s="290"/>
      <c r="H115" s="290" t="s">
        <v>623</v>
      </c>
      <c r="I115" s="290" t="s">
        <v>614</v>
      </c>
      <c r="J115" s="290"/>
      <c r="K115" s="304"/>
    </row>
    <row r="116" s="1" customFormat="1" ht="15" customHeight="1">
      <c r="B116" s="315"/>
      <c r="C116" s="290" t="s">
        <v>48</v>
      </c>
      <c r="D116" s="290"/>
      <c r="E116" s="290"/>
      <c r="F116" s="313" t="s">
        <v>579</v>
      </c>
      <c r="G116" s="290"/>
      <c r="H116" s="290" t="s">
        <v>624</v>
      </c>
      <c r="I116" s="290" t="s">
        <v>614</v>
      </c>
      <c r="J116" s="290"/>
      <c r="K116" s="304"/>
    </row>
    <row r="117" s="1" customFormat="1" ht="15" customHeight="1">
      <c r="B117" s="315"/>
      <c r="C117" s="290" t="s">
        <v>57</v>
      </c>
      <c r="D117" s="290"/>
      <c r="E117" s="290"/>
      <c r="F117" s="313" t="s">
        <v>579</v>
      </c>
      <c r="G117" s="290"/>
      <c r="H117" s="290" t="s">
        <v>625</v>
      </c>
      <c r="I117" s="290" t="s">
        <v>626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627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573</v>
      </c>
      <c r="D123" s="305"/>
      <c r="E123" s="305"/>
      <c r="F123" s="305" t="s">
        <v>574</v>
      </c>
      <c r="G123" s="306"/>
      <c r="H123" s="305" t="s">
        <v>54</v>
      </c>
      <c r="I123" s="305" t="s">
        <v>57</v>
      </c>
      <c r="J123" s="305" t="s">
        <v>575</v>
      </c>
      <c r="K123" s="334"/>
    </row>
    <row r="124" s="1" customFormat="1" ht="17.25" customHeight="1">
      <c r="B124" s="333"/>
      <c r="C124" s="307" t="s">
        <v>576</v>
      </c>
      <c r="D124" s="307"/>
      <c r="E124" s="307"/>
      <c r="F124" s="308" t="s">
        <v>577</v>
      </c>
      <c r="G124" s="309"/>
      <c r="H124" s="307"/>
      <c r="I124" s="307"/>
      <c r="J124" s="307" t="s">
        <v>578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582</v>
      </c>
      <c r="D126" s="312"/>
      <c r="E126" s="312"/>
      <c r="F126" s="313" t="s">
        <v>579</v>
      </c>
      <c r="G126" s="290"/>
      <c r="H126" s="290" t="s">
        <v>619</v>
      </c>
      <c r="I126" s="290" t="s">
        <v>581</v>
      </c>
      <c r="J126" s="290">
        <v>120</v>
      </c>
      <c r="K126" s="338"/>
    </row>
    <row r="127" s="1" customFormat="1" ht="15" customHeight="1">
      <c r="B127" s="335"/>
      <c r="C127" s="290" t="s">
        <v>628</v>
      </c>
      <c r="D127" s="290"/>
      <c r="E127" s="290"/>
      <c r="F127" s="313" t="s">
        <v>579</v>
      </c>
      <c r="G127" s="290"/>
      <c r="H127" s="290" t="s">
        <v>629</v>
      </c>
      <c r="I127" s="290" t="s">
        <v>581</v>
      </c>
      <c r="J127" s="290" t="s">
        <v>630</v>
      </c>
      <c r="K127" s="338"/>
    </row>
    <row r="128" s="1" customFormat="1" ht="15" customHeight="1">
      <c r="B128" s="335"/>
      <c r="C128" s="290" t="s">
        <v>527</v>
      </c>
      <c r="D128" s="290"/>
      <c r="E128" s="290"/>
      <c r="F128" s="313" t="s">
        <v>579</v>
      </c>
      <c r="G128" s="290"/>
      <c r="H128" s="290" t="s">
        <v>631</v>
      </c>
      <c r="I128" s="290" t="s">
        <v>581</v>
      </c>
      <c r="J128" s="290" t="s">
        <v>630</v>
      </c>
      <c r="K128" s="338"/>
    </row>
    <row r="129" s="1" customFormat="1" ht="15" customHeight="1">
      <c r="B129" s="335"/>
      <c r="C129" s="290" t="s">
        <v>590</v>
      </c>
      <c r="D129" s="290"/>
      <c r="E129" s="290"/>
      <c r="F129" s="313" t="s">
        <v>585</v>
      </c>
      <c r="G129" s="290"/>
      <c r="H129" s="290" t="s">
        <v>591</v>
      </c>
      <c r="I129" s="290" t="s">
        <v>581</v>
      </c>
      <c r="J129" s="290">
        <v>15</v>
      </c>
      <c r="K129" s="338"/>
    </row>
    <row r="130" s="1" customFormat="1" ht="15" customHeight="1">
      <c r="B130" s="335"/>
      <c r="C130" s="316" t="s">
        <v>592</v>
      </c>
      <c r="D130" s="316"/>
      <c r="E130" s="316"/>
      <c r="F130" s="317" t="s">
        <v>585</v>
      </c>
      <c r="G130" s="316"/>
      <c r="H130" s="316" t="s">
        <v>593</v>
      </c>
      <c r="I130" s="316" t="s">
        <v>581</v>
      </c>
      <c r="J130" s="316">
        <v>15</v>
      </c>
      <c r="K130" s="338"/>
    </row>
    <row r="131" s="1" customFormat="1" ht="15" customHeight="1">
      <c r="B131" s="335"/>
      <c r="C131" s="316" t="s">
        <v>594</v>
      </c>
      <c r="D131" s="316"/>
      <c r="E131" s="316"/>
      <c r="F131" s="317" t="s">
        <v>585</v>
      </c>
      <c r="G131" s="316"/>
      <c r="H131" s="316" t="s">
        <v>595</v>
      </c>
      <c r="I131" s="316" t="s">
        <v>581</v>
      </c>
      <c r="J131" s="316">
        <v>20</v>
      </c>
      <c r="K131" s="338"/>
    </row>
    <row r="132" s="1" customFormat="1" ht="15" customHeight="1">
      <c r="B132" s="335"/>
      <c r="C132" s="316" t="s">
        <v>596</v>
      </c>
      <c r="D132" s="316"/>
      <c r="E132" s="316"/>
      <c r="F132" s="317" t="s">
        <v>585</v>
      </c>
      <c r="G132" s="316"/>
      <c r="H132" s="316" t="s">
        <v>597</v>
      </c>
      <c r="I132" s="316" t="s">
        <v>581</v>
      </c>
      <c r="J132" s="316">
        <v>20</v>
      </c>
      <c r="K132" s="338"/>
    </row>
    <row r="133" s="1" customFormat="1" ht="15" customHeight="1">
      <c r="B133" s="335"/>
      <c r="C133" s="290" t="s">
        <v>584</v>
      </c>
      <c r="D133" s="290"/>
      <c r="E133" s="290"/>
      <c r="F133" s="313" t="s">
        <v>585</v>
      </c>
      <c r="G133" s="290"/>
      <c r="H133" s="290" t="s">
        <v>619</v>
      </c>
      <c r="I133" s="290" t="s">
        <v>581</v>
      </c>
      <c r="J133" s="290">
        <v>50</v>
      </c>
      <c r="K133" s="338"/>
    </row>
    <row r="134" s="1" customFormat="1" ht="15" customHeight="1">
      <c r="B134" s="335"/>
      <c r="C134" s="290" t="s">
        <v>598</v>
      </c>
      <c r="D134" s="290"/>
      <c r="E134" s="290"/>
      <c r="F134" s="313" t="s">
        <v>585</v>
      </c>
      <c r="G134" s="290"/>
      <c r="H134" s="290" t="s">
        <v>619</v>
      </c>
      <c r="I134" s="290" t="s">
        <v>581</v>
      </c>
      <c r="J134" s="290">
        <v>50</v>
      </c>
      <c r="K134" s="338"/>
    </row>
    <row r="135" s="1" customFormat="1" ht="15" customHeight="1">
      <c r="B135" s="335"/>
      <c r="C135" s="290" t="s">
        <v>604</v>
      </c>
      <c r="D135" s="290"/>
      <c r="E135" s="290"/>
      <c r="F135" s="313" t="s">
        <v>585</v>
      </c>
      <c r="G135" s="290"/>
      <c r="H135" s="290" t="s">
        <v>619</v>
      </c>
      <c r="I135" s="290" t="s">
        <v>581</v>
      </c>
      <c r="J135" s="290">
        <v>50</v>
      </c>
      <c r="K135" s="338"/>
    </row>
    <row r="136" s="1" customFormat="1" ht="15" customHeight="1">
      <c r="B136" s="335"/>
      <c r="C136" s="290" t="s">
        <v>606</v>
      </c>
      <c r="D136" s="290"/>
      <c r="E136" s="290"/>
      <c r="F136" s="313" t="s">
        <v>585</v>
      </c>
      <c r="G136" s="290"/>
      <c r="H136" s="290" t="s">
        <v>619</v>
      </c>
      <c r="I136" s="290" t="s">
        <v>581</v>
      </c>
      <c r="J136" s="290">
        <v>50</v>
      </c>
      <c r="K136" s="338"/>
    </row>
    <row r="137" s="1" customFormat="1" ht="15" customHeight="1">
      <c r="B137" s="335"/>
      <c r="C137" s="290" t="s">
        <v>607</v>
      </c>
      <c r="D137" s="290"/>
      <c r="E137" s="290"/>
      <c r="F137" s="313" t="s">
        <v>585</v>
      </c>
      <c r="G137" s="290"/>
      <c r="H137" s="290" t="s">
        <v>632</v>
      </c>
      <c r="I137" s="290" t="s">
        <v>581</v>
      </c>
      <c r="J137" s="290">
        <v>255</v>
      </c>
      <c r="K137" s="338"/>
    </row>
    <row r="138" s="1" customFormat="1" ht="15" customHeight="1">
      <c r="B138" s="335"/>
      <c r="C138" s="290" t="s">
        <v>609</v>
      </c>
      <c r="D138" s="290"/>
      <c r="E138" s="290"/>
      <c r="F138" s="313" t="s">
        <v>579</v>
      </c>
      <c r="G138" s="290"/>
      <c r="H138" s="290" t="s">
        <v>633</v>
      </c>
      <c r="I138" s="290" t="s">
        <v>611</v>
      </c>
      <c r="J138" s="290"/>
      <c r="K138" s="338"/>
    </row>
    <row r="139" s="1" customFormat="1" ht="15" customHeight="1">
      <c r="B139" s="335"/>
      <c r="C139" s="290" t="s">
        <v>612</v>
      </c>
      <c r="D139" s="290"/>
      <c r="E139" s="290"/>
      <c r="F139" s="313" t="s">
        <v>579</v>
      </c>
      <c r="G139" s="290"/>
      <c r="H139" s="290" t="s">
        <v>634</v>
      </c>
      <c r="I139" s="290" t="s">
        <v>614</v>
      </c>
      <c r="J139" s="290"/>
      <c r="K139" s="338"/>
    </row>
    <row r="140" s="1" customFormat="1" ht="15" customHeight="1">
      <c r="B140" s="335"/>
      <c r="C140" s="290" t="s">
        <v>615</v>
      </c>
      <c r="D140" s="290"/>
      <c r="E140" s="290"/>
      <c r="F140" s="313" t="s">
        <v>579</v>
      </c>
      <c r="G140" s="290"/>
      <c r="H140" s="290" t="s">
        <v>615</v>
      </c>
      <c r="I140" s="290" t="s">
        <v>614</v>
      </c>
      <c r="J140" s="290"/>
      <c r="K140" s="338"/>
    </row>
    <row r="141" s="1" customFormat="1" ht="15" customHeight="1">
      <c r="B141" s="335"/>
      <c r="C141" s="290" t="s">
        <v>38</v>
      </c>
      <c r="D141" s="290"/>
      <c r="E141" s="290"/>
      <c r="F141" s="313" t="s">
        <v>579</v>
      </c>
      <c r="G141" s="290"/>
      <c r="H141" s="290" t="s">
        <v>635</v>
      </c>
      <c r="I141" s="290" t="s">
        <v>614</v>
      </c>
      <c r="J141" s="290"/>
      <c r="K141" s="338"/>
    </row>
    <row r="142" s="1" customFormat="1" ht="15" customHeight="1">
      <c r="B142" s="335"/>
      <c r="C142" s="290" t="s">
        <v>636</v>
      </c>
      <c r="D142" s="290"/>
      <c r="E142" s="290"/>
      <c r="F142" s="313" t="s">
        <v>579</v>
      </c>
      <c r="G142" s="290"/>
      <c r="H142" s="290" t="s">
        <v>637</v>
      </c>
      <c r="I142" s="290" t="s">
        <v>614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638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573</v>
      </c>
      <c r="D148" s="305"/>
      <c r="E148" s="305"/>
      <c r="F148" s="305" t="s">
        <v>574</v>
      </c>
      <c r="G148" s="306"/>
      <c r="H148" s="305" t="s">
        <v>54</v>
      </c>
      <c r="I148" s="305" t="s">
        <v>57</v>
      </c>
      <c r="J148" s="305" t="s">
        <v>575</v>
      </c>
      <c r="K148" s="304"/>
    </row>
    <row r="149" s="1" customFormat="1" ht="17.25" customHeight="1">
      <c r="B149" s="302"/>
      <c r="C149" s="307" t="s">
        <v>576</v>
      </c>
      <c r="D149" s="307"/>
      <c r="E149" s="307"/>
      <c r="F149" s="308" t="s">
        <v>577</v>
      </c>
      <c r="G149" s="309"/>
      <c r="H149" s="307"/>
      <c r="I149" s="307"/>
      <c r="J149" s="307" t="s">
        <v>578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582</v>
      </c>
      <c r="D151" s="290"/>
      <c r="E151" s="290"/>
      <c r="F151" s="343" t="s">
        <v>579</v>
      </c>
      <c r="G151" s="290"/>
      <c r="H151" s="342" t="s">
        <v>619</v>
      </c>
      <c r="I151" s="342" t="s">
        <v>581</v>
      </c>
      <c r="J151" s="342">
        <v>120</v>
      </c>
      <c r="K151" s="338"/>
    </row>
    <row r="152" s="1" customFormat="1" ht="15" customHeight="1">
      <c r="B152" s="315"/>
      <c r="C152" s="342" t="s">
        <v>628</v>
      </c>
      <c r="D152" s="290"/>
      <c r="E152" s="290"/>
      <c r="F152" s="343" t="s">
        <v>579</v>
      </c>
      <c r="G152" s="290"/>
      <c r="H152" s="342" t="s">
        <v>639</v>
      </c>
      <c r="I152" s="342" t="s">
        <v>581</v>
      </c>
      <c r="J152" s="342" t="s">
        <v>630</v>
      </c>
      <c r="K152" s="338"/>
    </row>
    <row r="153" s="1" customFormat="1" ht="15" customHeight="1">
      <c r="B153" s="315"/>
      <c r="C153" s="342" t="s">
        <v>527</v>
      </c>
      <c r="D153" s="290"/>
      <c r="E153" s="290"/>
      <c r="F153" s="343" t="s">
        <v>579</v>
      </c>
      <c r="G153" s="290"/>
      <c r="H153" s="342" t="s">
        <v>640</v>
      </c>
      <c r="I153" s="342" t="s">
        <v>581</v>
      </c>
      <c r="J153" s="342" t="s">
        <v>630</v>
      </c>
      <c r="K153" s="338"/>
    </row>
    <row r="154" s="1" customFormat="1" ht="15" customHeight="1">
      <c r="B154" s="315"/>
      <c r="C154" s="342" t="s">
        <v>584</v>
      </c>
      <c r="D154" s="290"/>
      <c r="E154" s="290"/>
      <c r="F154" s="343" t="s">
        <v>585</v>
      </c>
      <c r="G154" s="290"/>
      <c r="H154" s="342" t="s">
        <v>619</v>
      </c>
      <c r="I154" s="342" t="s">
        <v>581</v>
      </c>
      <c r="J154" s="342">
        <v>50</v>
      </c>
      <c r="K154" s="338"/>
    </row>
    <row r="155" s="1" customFormat="1" ht="15" customHeight="1">
      <c r="B155" s="315"/>
      <c r="C155" s="342" t="s">
        <v>587</v>
      </c>
      <c r="D155" s="290"/>
      <c r="E155" s="290"/>
      <c r="F155" s="343" t="s">
        <v>579</v>
      </c>
      <c r="G155" s="290"/>
      <c r="H155" s="342" t="s">
        <v>619</v>
      </c>
      <c r="I155" s="342" t="s">
        <v>589</v>
      </c>
      <c r="J155" s="342"/>
      <c r="K155" s="338"/>
    </row>
    <row r="156" s="1" customFormat="1" ht="15" customHeight="1">
      <c r="B156" s="315"/>
      <c r="C156" s="342" t="s">
        <v>598</v>
      </c>
      <c r="D156" s="290"/>
      <c r="E156" s="290"/>
      <c r="F156" s="343" t="s">
        <v>585</v>
      </c>
      <c r="G156" s="290"/>
      <c r="H156" s="342" t="s">
        <v>619</v>
      </c>
      <c r="I156" s="342" t="s">
        <v>581</v>
      </c>
      <c r="J156" s="342">
        <v>50</v>
      </c>
      <c r="K156" s="338"/>
    </row>
    <row r="157" s="1" customFormat="1" ht="15" customHeight="1">
      <c r="B157" s="315"/>
      <c r="C157" s="342" t="s">
        <v>606</v>
      </c>
      <c r="D157" s="290"/>
      <c r="E157" s="290"/>
      <c r="F157" s="343" t="s">
        <v>585</v>
      </c>
      <c r="G157" s="290"/>
      <c r="H157" s="342" t="s">
        <v>619</v>
      </c>
      <c r="I157" s="342" t="s">
        <v>581</v>
      </c>
      <c r="J157" s="342">
        <v>50</v>
      </c>
      <c r="K157" s="338"/>
    </row>
    <row r="158" s="1" customFormat="1" ht="15" customHeight="1">
      <c r="B158" s="315"/>
      <c r="C158" s="342" t="s">
        <v>604</v>
      </c>
      <c r="D158" s="290"/>
      <c r="E158" s="290"/>
      <c r="F158" s="343" t="s">
        <v>585</v>
      </c>
      <c r="G158" s="290"/>
      <c r="H158" s="342" t="s">
        <v>619</v>
      </c>
      <c r="I158" s="342" t="s">
        <v>581</v>
      </c>
      <c r="J158" s="342">
        <v>50</v>
      </c>
      <c r="K158" s="338"/>
    </row>
    <row r="159" s="1" customFormat="1" ht="15" customHeight="1">
      <c r="B159" s="315"/>
      <c r="C159" s="342" t="s">
        <v>83</v>
      </c>
      <c r="D159" s="290"/>
      <c r="E159" s="290"/>
      <c r="F159" s="343" t="s">
        <v>579</v>
      </c>
      <c r="G159" s="290"/>
      <c r="H159" s="342" t="s">
        <v>641</v>
      </c>
      <c r="I159" s="342" t="s">
        <v>581</v>
      </c>
      <c r="J159" s="342" t="s">
        <v>642</v>
      </c>
      <c r="K159" s="338"/>
    </row>
    <row r="160" s="1" customFormat="1" ht="15" customHeight="1">
      <c r="B160" s="315"/>
      <c r="C160" s="342" t="s">
        <v>643</v>
      </c>
      <c r="D160" s="290"/>
      <c r="E160" s="290"/>
      <c r="F160" s="343" t="s">
        <v>579</v>
      </c>
      <c r="G160" s="290"/>
      <c r="H160" s="342" t="s">
        <v>644</v>
      </c>
      <c r="I160" s="342" t="s">
        <v>614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645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573</v>
      </c>
      <c r="D166" s="305"/>
      <c r="E166" s="305"/>
      <c r="F166" s="305" t="s">
        <v>574</v>
      </c>
      <c r="G166" s="347"/>
      <c r="H166" s="348" t="s">
        <v>54</v>
      </c>
      <c r="I166" s="348" t="s">
        <v>57</v>
      </c>
      <c r="J166" s="305" t="s">
        <v>575</v>
      </c>
      <c r="K166" s="282"/>
    </row>
    <row r="167" s="1" customFormat="1" ht="17.25" customHeight="1">
      <c r="B167" s="283"/>
      <c r="C167" s="307" t="s">
        <v>576</v>
      </c>
      <c r="D167" s="307"/>
      <c r="E167" s="307"/>
      <c r="F167" s="308" t="s">
        <v>577</v>
      </c>
      <c r="G167" s="349"/>
      <c r="H167" s="350"/>
      <c r="I167" s="350"/>
      <c r="J167" s="307" t="s">
        <v>578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582</v>
      </c>
      <c r="D169" s="290"/>
      <c r="E169" s="290"/>
      <c r="F169" s="313" t="s">
        <v>579</v>
      </c>
      <c r="G169" s="290"/>
      <c r="H169" s="290" t="s">
        <v>619</v>
      </c>
      <c r="I169" s="290" t="s">
        <v>581</v>
      </c>
      <c r="J169" s="290">
        <v>120</v>
      </c>
      <c r="K169" s="338"/>
    </row>
    <row r="170" s="1" customFormat="1" ht="15" customHeight="1">
      <c r="B170" s="315"/>
      <c r="C170" s="290" t="s">
        <v>628</v>
      </c>
      <c r="D170" s="290"/>
      <c r="E170" s="290"/>
      <c r="F170" s="313" t="s">
        <v>579</v>
      </c>
      <c r="G170" s="290"/>
      <c r="H170" s="290" t="s">
        <v>629</v>
      </c>
      <c r="I170" s="290" t="s">
        <v>581</v>
      </c>
      <c r="J170" s="290" t="s">
        <v>630</v>
      </c>
      <c r="K170" s="338"/>
    </row>
    <row r="171" s="1" customFormat="1" ht="15" customHeight="1">
      <c r="B171" s="315"/>
      <c r="C171" s="290" t="s">
        <v>527</v>
      </c>
      <c r="D171" s="290"/>
      <c r="E171" s="290"/>
      <c r="F171" s="313" t="s">
        <v>579</v>
      </c>
      <c r="G171" s="290"/>
      <c r="H171" s="290" t="s">
        <v>646</v>
      </c>
      <c r="I171" s="290" t="s">
        <v>581</v>
      </c>
      <c r="J171" s="290" t="s">
        <v>630</v>
      </c>
      <c r="K171" s="338"/>
    </row>
    <row r="172" s="1" customFormat="1" ht="15" customHeight="1">
      <c r="B172" s="315"/>
      <c r="C172" s="290" t="s">
        <v>584</v>
      </c>
      <c r="D172" s="290"/>
      <c r="E172" s="290"/>
      <c r="F172" s="313" t="s">
        <v>585</v>
      </c>
      <c r="G172" s="290"/>
      <c r="H172" s="290" t="s">
        <v>646</v>
      </c>
      <c r="I172" s="290" t="s">
        <v>581</v>
      </c>
      <c r="J172" s="290">
        <v>50</v>
      </c>
      <c r="K172" s="338"/>
    </row>
    <row r="173" s="1" customFormat="1" ht="15" customHeight="1">
      <c r="B173" s="315"/>
      <c r="C173" s="290" t="s">
        <v>587</v>
      </c>
      <c r="D173" s="290"/>
      <c r="E173" s="290"/>
      <c r="F173" s="313" t="s">
        <v>579</v>
      </c>
      <c r="G173" s="290"/>
      <c r="H173" s="290" t="s">
        <v>646</v>
      </c>
      <c r="I173" s="290" t="s">
        <v>589</v>
      </c>
      <c r="J173" s="290"/>
      <c r="K173" s="338"/>
    </row>
    <row r="174" s="1" customFormat="1" ht="15" customHeight="1">
      <c r="B174" s="315"/>
      <c r="C174" s="290" t="s">
        <v>598</v>
      </c>
      <c r="D174" s="290"/>
      <c r="E174" s="290"/>
      <c r="F174" s="313" t="s">
        <v>585</v>
      </c>
      <c r="G174" s="290"/>
      <c r="H174" s="290" t="s">
        <v>646</v>
      </c>
      <c r="I174" s="290" t="s">
        <v>581</v>
      </c>
      <c r="J174" s="290">
        <v>50</v>
      </c>
      <c r="K174" s="338"/>
    </row>
    <row r="175" s="1" customFormat="1" ht="15" customHeight="1">
      <c r="B175" s="315"/>
      <c r="C175" s="290" t="s">
        <v>606</v>
      </c>
      <c r="D175" s="290"/>
      <c r="E175" s="290"/>
      <c r="F175" s="313" t="s">
        <v>585</v>
      </c>
      <c r="G175" s="290"/>
      <c r="H175" s="290" t="s">
        <v>646</v>
      </c>
      <c r="I175" s="290" t="s">
        <v>581</v>
      </c>
      <c r="J175" s="290">
        <v>50</v>
      </c>
      <c r="K175" s="338"/>
    </row>
    <row r="176" s="1" customFormat="1" ht="15" customHeight="1">
      <c r="B176" s="315"/>
      <c r="C176" s="290" t="s">
        <v>604</v>
      </c>
      <c r="D176" s="290"/>
      <c r="E176" s="290"/>
      <c r="F176" s="313" t="s">
        <v>585</v>
      </c>
      <c r="G176" s="290"/>
      <c r="H176" s="290" t="s">
        <v>646</v>
      </c>
      <c r="I176" s="290" t="s">
        <v>581</v>
      </c>
      <c r="J176" s="290">
        <v>50</v>
      </c>
      <c r="K176" s="338"/>
    </row>
    <row r="177" s="1" customFormat="1" ht="15" customHeight="1">
      <c r="B177" s="315"/>
      <c r="C177" s="290" t="s">
        <v>103</v>
      </c>
      <c r="D177" s="290"/>
      <c r="E177" s="290"/>
      <c r="F177" s="313" t="s">
        <v>579</v>
      </c>
      <c r="G177" s="290"/>
      <c r="H177" s="290" t="s">
        <v>647</v>
      </c>
      <c r="I177" s="290" t="s">
        <v>648</v>
      </c>
      <c r="J177" s="290"/>
      <c r="K177" s="338"/>
    </row>
    <row r="178" s="1" customFormat="1" ht="15" customHeight="1">
      <c r="B178" s="315"/>
      <c r="C178" s="290" t="s">
        <v>57</v>
      </c>
      <c r="D178" s="290"/>
      <c r="E178" s="290"/>
      <c r="F178" s="313" t="s">
        <v>579</v>
      </c>
      <c r="G178" s="290"/>
      <c r="H178" s="290" t="s">
        <v>649</v>
      </c>
      <c r="I178" s="290" t="s">
        <v>650</v>
      </c>
      <c r="J178" s="290">
        <v>1</v>
      </c>
      <c r="K178" s="338"/>
    </row>
    <row r="179" s="1" customFormat="1" ht="15" customHeight="1">
      <c r="B179" s="315"/>
      <c r="C179" s="290" t="s">
        <v>53</v>
      </c>
      <c r="D179" s="290"/>
      <c r="E179" s="290"/>
      <c r="F179" s="313" t="s">
        <v>579</v>
      </c>
      <c r="G179" s="290"/>
      <c r="H179" s="290" t="s">
        <v>651</v>
      </c>
      <c r="I179" s="290" t="s">
        <v>581</v>
      </c>
      <c r="J179" s="290">
        <v>20</v>
      </c>
      <c r="K179" s="338"/>
    </row>
    <row r="180" s="1" customFormat="1" ht="15" customHeight="1">
      <c r="B180" s="315"/>
      <c r="C180" s="290" t="s">
        <v>54</v>
      </c>
      <c r="D180" s="290"/>
      <c r="E180" s="290"/>
      <c r="F180" s="313" t="s">
        <v>579</v>
      </c>
      <c r="G180" s="290"/>
      <c r="H180" s="290" t="s">
        <v>652</v>
      </c>
      <c r="I180" s="290" t="s">
        <v>581</v>
      </c>
      <c r="J180" s="290">
        <v>255</v>
      </c>
      <c r="K180" s="338"/>
    </row>
    <row r="181" s="1" customFormat="1" ht="15" customHeight="1">
      <c r="B181" s="315"/>
      <c r="C181" s="290" t="s">
        <v>104</v>
      </c>
      <c r="D181" s="290"/>
      <c r="E181" s="290"/>
      <c r="F181" s="313" t="s">
        <v>579</v>
      </c>
      <c r="G181" s="290"/>
      <c r="H181" s="290" t="s">
        <v>543</v>
      </c>
      <c r="I181" s="290" t="s">
        <v>581</v>
      </c>
      <c r="J181" s="290">
        <v>10</v>
      </c>
      <c r="K181" s="338"/>
    </row>
    <row r="182" s="1" customFormat="1" ht="15" customHeight="1">
      <c r="B182" s="315"/>
      <c r="C182" s="290" t="s">
        <v>105</v>
      </c>
      <c r="D182" s="290"/>
      <c r="E182" s="290"/>
      <c r="F182" s="313" t="s">
        <v>579</v>
      </c>
      <c r="G182" s="290"/>
      <c r="H182" s="290" t="s">
        <v>653</v>
      </c>
      <c r="I182" s="290" t="s">
        <v>614</v>
      </c>
      <c r="J182" s="290"/>
      <c r="K182" s="338"/>
    </row>
    <row r="183" s="1" customFormat="1" ht="15" customHeight="1">
      <c r="B183" s="315"/>
      <c r="C183" s="290" t="s">
        <v>654</v>
      </c>
      <c r="D183" s="290"/>
      <c r="E183" s="290"/>
      <c r="F183" s="313" t="s">
        <v>579</v>
      </c>
      <c r="G183" s="290"/>
      <c r="H183" s="290" t="s">
        <v>655</v>
      </c>
      <c r="I183" s="290" t="s">
        <v>614</v>
      </c>
      <c r="J183" s="290"/>
      <c r="K183" s="338"/>
    </row>
    <row r="184" s="1" customFormat="1" ht="15" customHeight="1">
      <c r="B184" s="315"/>
      <c r="C184" s="290" t="s">
        <v>643</v>
      </c>
      <c r="D184" s="290"/>
      <c r="E184" s="290"/>
      <c r="F184" s="313" t="s">
        <v>579</v>
      </c>
      <c r="G184" s="290"/>
      <c r="H184" s="290" t="s">
        <v>656</v>
      </c>
      <c r="I184" s="290" t="s">
        <v>614</v>
      </c>
      <c r="J184" s="290"/>
      <c r="K184" s="338"/>
    </row>
    <row r="185" s="1" customFormat="1" ht="15" customHeight="1">
      <c r="B185" s="315"/>
      <c r="C185" s="290" t="s">
        <v>107</v>
      </c>
      <c r="D185" s="290"/>
      <c r="E185" s="290"/>
      <c r="F185" s="313" t="s">
        <v>585</v>
      </c>
      <c r="G185" s="290"/>
      <c r="H185" s="290" t="s">
        <v>657</v>
      </c>
      <c r="I185" s="290" t="s">
        <v>581</v>
      </c>
      <c r="J185" s="290">
        <v>50</v>
      </c>
      <c r="K185" s="338"/>
    </row>
    <row r="186" s="1" customFormat="1" ht="15" customHeight="1">
      <c r="B186" s="315"/>
      <c r="C186" s="290" t="s">
        <v>658</v>
      </c>
      <c r="D186" s="290"/>
      <c r="E186" s="290"/>
      <c r="F186" s="313" t="s">
        <v>585</v>
      </c>
      <c r="G186" s="290"/>
      <c r="H186" s="290" t="s">
        <v>659</v>
      </c>
      <c r="I186" s="290" t="s">
        <v>660</v>
      </c>
      <c r="J186" s="290"/>
      <c r="K186" s="338"/>
    </row>
    <row r="187" s="1" customFormat="1" ht="15" customHeight="1">
      <c r="B187" s="315"/>
      <c r="C187" s="290" t="s">
        <v>661</v>
      </c>
      <c r="D187" s="290"/>
      <c r="E187" s="290"/>
      <c r="F187" s="313" t="s">
        <v>585</v>
      </c>
      <c r="G187" s="290"/>
      <c r="H187" s="290" t="s">
        <v>662</v>
      </c>
      <c r="I187" s="290" t="s">
        <v>660</v>
      </c>
      <c r="J187" s="290"/>
      <c r="K187" s="338"/>
    </row>
    <row r="188" s="1" customFormat="1" ht="15" customHeight="1">
      <c r="B188" s="315"/>
      <c r="C188" s="290" t="s">
        <v>663</v>
      </c>
      <c r="D188" s="290"/>
      <c r="E188" s="290"/>
      <c r="F188" s="313" t="s">
        <v>585</v>
      </c>
      <c r="G188" s="290"/>
      <c r="H188" s="290" t="s">
        <v>664</v>
      </c>
      <c r="I188" s="290" t="s">
        <v>660</v>
      </c>
      <c r="J188" s="290"/>
      <c r="K188" s="338"/>
    </row>
    <row r="189" s="1" customFormat="1" ht="15" customHeight="1">
      <c r="B189" s="315"/>
      <c r="C189" s="351" t="s">
        <v>665</v>
      </c>
      <c r="D189" s="290"/>
      <c r="E189" s="290"/>
      <c r="F189" s="313" t="s">
        <v>585</v>
      </c>
      <c r="G189" s="290"/>
      <c r="H189" s="290" t="s">
        <v>666</v>
      </c>
      <c r="I189" s="290" t="s">
        <v>667</v>
      </c>
      <c r="J189" s="352" t="s">
        <v>668</v>
      </c>
      <c r="K189" s="338"/>
    </row>
    <row r="190" s="1" customFormat="1" ht="15" customHeight="1">
      <c r="B190" s="315"/>
      <c r="C190" s="351" t="s">
        <v>42</v>
      </c>
      <c r="D190" s="290"/>
      <c r="E190" s="290"/>
      <c r="F190" s="313" t="s">
        <v>579</v>
      </c>
      <c r="G190" s="290"/>
      <c r="H190" s="287" t="s">
        <v>669</v>
      </c>
      <c r="I190" s="290" t="s">
        <v>670</v>
      </c>
      <c r="J190" s="290"/>
      <c r="K190" s="338"/>
    </row>
    <row r="191" s="1" customFormat="1" ht="15" customHeight="1">
      <c r="B191" s="315"/>
      <c r="C191" s="351" t="s">
        <v>671</v>
      </c>
      <c r="D191" s="290"/>
      <c r="E191" s="290"/>
      <c r="F191" s="313" t="s">
        <v>579</v>
      </c>
      <c r="G191" s="290"/>
      <c r="H191" s="290" t="s">
        <v>672</v>
      </c>
      <c r="I191" s="290" t="s">
        <v>614</v>
      </c>
      <c r="J191" s="290"/>
      <c r="K191" s="338"/>
    </row>
    <row r="192" s="1" customFormat="1" ht="15" customHeight="1">
      <c r="B192" s="315"/>
      <c r="C192" s="351" t="s">
        <v>673</v>
      </c>
      <c r="D192" s="290"/>
      <c r="E192" s="290"/>
      <c r="F192" s="313" t="s">
        <v>579</v>
      </c>
      <c r="G192" s="290"/>
      <c r="H192" s="290" t="s">
        <v>674</v>
      </c>
      <c r="I192" s="290" t="s">
        <v>614</v>
      </c>
      <c r="J192" s="290"/>
      <c r="K192" s="338"/>
    </row>
    <row r="193" s="1" customFormat="1" ht="15" customHeight="1">
      <c r="B193" s="315"/>
      <c r="C193" s="351" t="s">
        <v>675</v>
      </c>
      <c r="D193" s="290"/>
      <c r="E193" s="290"/>
      <c r="F193" s="313" t="s">
        <v>585</v>
      </c>
      <c r="G193" s="290"/>
      <c r="H193" s="290" t="s">
        <v>676</v>
      </c>
      <c r="I193" s="290" t="s">
        <v>614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677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678</v>
      </c>
      <c r="D200" s="354"/>
      <c r="E200" s="354"/>
      <c r="F200" s="354" t="s">
        <v>679</v>
      </c>
      <c r="G200" s="355"/>
      <c r="H200" s="354" t="s">
        <v>680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670</v>
      </c>
      <c r="D202" s="290"/>
      <c r="E202" s="290"/>
      <c r="F202" s="313" t="s">
        <v>43</v>
      </c>
      <c r="G202" s="290"/>
      <c r="H202" s="290" t="s">
        <v>681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44</v>
      </c>
      <c r="G203" s="290"/>
      <c r="H203" s="290" t="s">
        <v>682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47</v>
      </c>
      <c r="G204" s="290"/>
      <c r="H204" s="290" t="s">
        <v>683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45</v>
      </c>
      <c r="G205" s="290"/>
      <c r="H205" s="290" t="s">
        <v>684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46</v>
      </c>
      <c r="G206" s="290"/>
      <c r="H206" s="290" t="s">
        <v>685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626</v>
      </c>
      <c r="D208" s="290"/>
      <c r="E208" s="290"/>
      <c r="F208" s="313" t="s">
        <v>76</v>
      </c>
      <c r="G208" s="290"/>
      <c r="H208" s="290" t="s">
        <v>686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521</v>
      </c>
      <c r="G209" s="290"/>
      <c r="H209" s="290" t="s">
        <v>522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519</v>
      </c>
      <c r="G210" s="290"/>
      <c r="H210" s="290" t="s">
        <v>687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523</v>
      </c>
      <c r="G211" s="351"/>
      <c r="H211" s="342" t="s">
        <v>524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525</v>
      </c>
      <c r="G212" s="351"/>
      <c r="H212" s="342" t="s">
        <v>688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650</v>
      </c>
      <c r="D214" s="290"/>
      <c r="E214" s="290"/>
      <c r="F214" s="313">
        <v>1</v>
      </c>
      <c r="G214" s="351"/>
      <c r="H214" s="342" t="s">
        <v>689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690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691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692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NEUWIRTH\Uzivatel</dc:creator>
  <cp:lastModifiedBy>NEUWIRTH\Uzivatel</cp:lastModifiedBy>
  <dcterms:created xsi:type="dcterms:W3CDTF">2022-08-30T07:31:10Z</dcterms:created>
  <dcterms:modified xsi:type="dcterms:W3CDTF">2022-08-30T07:31:14Z</dcterms:modified>
</cp:coreProperties>
</file>